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80" windowHeight="12120" firstSheet="2" activeTab="2"/>
  </bookViews>
  <sheets>
    <sheet name="ЛОТ 3 (с ПТЗаналитика)" sheetId="1" r:id="rId1"/>
    <sheet name="ЛОТ 3 (приказ ноябрь)" sheetId="2" r:id="rId2"/>
    <sheet name="ЛОТ 3" sheetId="3" r:id="rId3"/>
  </sheets>
  <externalReferences>
    <externalReference r:id="rId6"/>
  </externalReferences>
  <definedNames>
    <definedName name="_xlnm.Print_Area" localSheetId="2">'ЛОТ 3'!$A$1:$F$114</definedName>
    <definedName name="_xlnm.Print_Area" localSheetId="1">'ЛОТ 3 (приказ ноябрь)'!$A$1:$E$82</definedName>
    <definedName name="_xlnm.Print_Area" localSheetId="0">'ЛОТ 3 (с ПТЗаналитика)'!$A$1:$E$82</definedName>
  </definedNames>
  <calcPr fullCalcOnLoad="1"/>
</workbook>
</file>

<file path=xl/sharedStrings.xml><?xml version="1.0" encoding="utf-8"?>
<sst xmlns="http://schemas.openxmlformats.org/spreadsheetml/2006/main" count="259" uniqueCount="117">
  <si>
    <t>Утвержден Приказом</t>
  </si>
  <si>
    <t>Министерства строительства,</t>
  </si>
  <si>
    <t>жилищно-коммунального хозяйства</t>
  </si>
  <si>
    <t>и энергетики Республики Карелия</t>
  </si>
  <si>
    <t xml:space="preserve">от «__» октября 2015 года №   </t>
  </si>
  <si>
    <t>Объект строительства</t>
  </si>
  <si>
    <t>Стоимость строительства, руб.</t>
  </si>
  <si>
    <t>Всего</t>
  </si>
  <si>
    <t xml:space="preserve">в т.ч. за счет средств: </t>
  </si>
  <si>
    <t>Государственной корпорации - Фонда содействия реформированию жилищно-коммунального хозяйства</t>
  </si>
  <si>
    <t>Бюджета Республики Карелия</t>
  </si>
  <si>
    <t>Бюджета муниципального образования</t>
  </si>
  <si>
    <t>Всего по лоту</t>
  </si>
  <si>
    <t>Всего по Пудожскому  муниципальному  району</t>
  </si>
  <si>
    <t>Итого по Пудожскому городскому поселению</t>
  </si>
  <si>
    <t xml:space="preserve">1. Подготовка проектной документации и строительство 5 квартирного дома в                                     п. Колово Пудожского городского поселения общей площадью жилых помещений  237,6 кв.м </t>
  </si>
  <si>
    <t>количество однокомнатных квартир - 1 общей площадью 26,4 кв.м ;</t>
  </si>
  <si>
    <t>количество двухкомнатных квартир - 2 общей площадью 95,3 кв.м ;</t>
  </si>
  <si>
    <t>Итого по Авдеевскому сельскому поселению</t>
  </si>
  <si>
    <t>количество трехкомнатных квартир - 2 общей площадью 116 кв.м.</t>
  </si>
  <si>
    <t xml:space="preserve">2. Подготовка проектной документации и строительство 3 квартирного дома  в п. Авдеево  общей площадью жилых помещений  144 кв.м </t>
  </si>
  <si>
    <t>количество двухкомнатных квартир - 2 общей площадью 88 кв.м;</t>
  </si>
  <si>
    <t>количество трехкомнатных квартир - 1 общей площадью  56 кв.м</t>
  </si>
  <si>
    <t xml:space="preserve">Итого по Красноборскому сельскому поселению </t>
  </si>
  <si>
    <t xml:space="preserve">1. Подготовка проектной документации и строительство 6 квартирного дома по ул.Лесная  в                            д. Гагукса общей площадью жилых помещений 156 кв.м </t>
  </si>
  <si>
    <t>количество однокомнатных квартир - 6 общей площадью 156 кв.м;</t>
  </si>
  <si>
    <t xml:space="preserve">2. Подготовка проектной документации и строительство 2 квартирного дома по ул.Центральная  в  п.Красноборский общей площадью жилых помещений  112 кв.м </t>
  </si>
  <si>
    <t>количество трехкомнатных квартир - 2 общей площадью  112 кв.м</t>
  </si>
  <si>
    <t xml:space="preserve">Итого по Кубовскому сельскому поселению </t>
  </si>
  <si>
    <t xml:space="preserve">1. Подготовка проектной документации и строительство 2 квартирного дома в п. Кубово общей площадью жилых помещений  112 кв.м </t>
  </si>
  <si>
    <t>количество трехкомнатных квартир - 2 общей площадью 112 кв.м .</t>
  </si>
  <si>
    <t xml:space="preserve">2. Подготовка проектной документации и строительство 4 квартирного дома по ул. Центральная в п. Кубово общей площадью жилых помещений  200 кв.м </t>
  </si>
  <si>
    <t>количество двухкомнатных квартир - 2, общей площадью 88 кв.м .</t>
  </si>
  <si>
    <t>Итого по Шальскому сельскому поселению</t>
  </si>
  <si>
    <t>1.Подготовка проектной документации и строительство 7 квартирного дома по ул. Детская  в п. Шальский общей площадью жилых помещений  347,6 кв.м.</t>
  </si>
  <si>
    <t>количество двухкомнатных квартир - 5 общей площадью 235,6 кв.м;</t>
  </si>
  <si>
    <t>2. Подготовка проектной документации и строительство 8 квартирного дома по ул. Детская в п. Шальский общей площадью жилых помещений  408 кв.м.</t>
  </si>
  <si>
    <t>количество двухкомнатных квартир - 5 общей площадью 240кв.м;</t>
  </si>
  <si>
    <t>количество трехкомнатных квартир - 3 общей площадью  168 кв.м</t>
  </si>
  <si>
    <t>Подготовка проектной документации и строительство 3 квартирного дома по ул. Стеклянская в п. Шальский общей площадью жилых помещений  110,38 кв.м.</t>
  </si>
  <si>
    <t>количество однокомнатных квартир -2 общей площадью 54,38 кв.м;</t>
  </si>
  <si>
    <t>Всего по Петрозаводскому городскому округу</t>
  </si>
  <si>
    <t>Итого по Петрозаводскому городскому округу</t>
  </si>
  <si>
    <t>количество двухкомнатных квартир -16 общей площадью 489,6 кв.м;</t>
  </si>
  <si>
    <t>количество трехкомнатных квартир - 8 общей площадью  802,4 кв.м</t>
  </si>
  <si>
    <t>Всего по Медвежьегорскому муниципальному району</t>
  </si>
  <si>
    <t>Итого по Медвежьегорскому городскому  поселению</t>
  </si>
  <si>
    <t>1. Подготовка проектной документации и строительство 7 квартирного дома по ул. К-Маркса в г. Медвежьегорске общей площадью жилых помещений  235,4 кв.м.</t>
  </si>
  <si>
    <t>количество однокомнатных квартир - 5 общей площадью 134,5 кв.м;</t>
  </si>
  <si>
    <t>количество двухкомнатных квартир - 2 общей площадью 100,9кв.м;</t>
  </si>
  <si>
    <t>проект</t>
  </si>
  <si>
    <t>Всего по Сортавальскому муниципальному  району</t>
  </si>
  <si>
    <t>Итого по Сортавальскому  городскому поселению</t>
  </si>
  <si>
    <t xml:space="preserve">1. Подготовка проектной документации и строительство 44 квартирного дома по ул. Пушкина в                                     г. Сортавала общей площадью жилых помещений  1 931,15 кв.м </t>
  </si>
  <si>
    <t>количество однокомнатных квартир - 15 общей площадью 476 кв.м ;</t>
  </si>
  <si>
    <t>количество двухкомнатных квартир - 24 общей площадью 1 131,75 кв.м;</t>
  </si>
  <si>
    <t>количество трехкомнатных квартир - 4 общей площадью 253,9 кв.м.</t>
  </si>
  <si>
    <t>количество четырехкомнатных квартир - 1 общей площадью 69,5 кв.м ;</t>
  </si>
  <si>
    <t>Всего по Олонецому национальному муниципальному  району</t>
  </si>
  <si>
    <t>Итого по Мегрегскому сельскому  поселению</t>
  </si>
  <si>
    <t>Подготовка проектной документации и строительство 4-х квартирного дома по ул. Школьная в п. Мегрега общей площадью жилых помещений  149,5 кв.м.</t>
  </si>
  <si>
    <t>количество однокомнатных квартир - 2 общей площадью 61,5 кв.м;</t>
  </si>
  <si>
    <t>количество двухкомнатных квартир -2 общей площадью 88 кв.м;</t>
  </si>
  <si>
    <t>Перечень объектов строительства на территории Пудожского, Олонецкого, Сортавальского и Медвежьегорского муниципальных районов, Петрозаводского городского округа</t>
  </si>
  <si>
    <t>Итого по Хаапалампинскому сельскому поселению</t>
  </si>
  <si>
    <t xml:space="preserve">1. Подготовка проектной документации и строительство 8 квартирного дома по ул. Центральная  в п. Хаапалампи Сортавальского муниципального района общей площадью жилых помещений  376 кв.м </t>
  </si>
  <si>
    <t>количество двухкомнатных квартир - 6 общей площадью 264 кв.м;</t>
  </si>
  <si>
    <t>количество трехкомнатных квартир - 2 общей площадью 112 кв.м.</t>
  </si>
  <si>
    <t>Нет задания на проектирование 4255,87</t>
  </si>
  <si>
    <t>разница</t>
  </si>
  <si>
    <t>количество трехкомнатных квартир - 2 общей площадью 115,9 кв.м.</t>
  </si>
  <si>
    <t xml:space="preserve">2. Подготовка проектной документации и строительство 2 квартирного дома по ул. Каменистая  в п. Онежский Авдеевского сельского поселения общей площадью жилых помещений  116 кв.м </t>
  </si>
  <si>
    <t xml:space="preserve">от «19» октября 2015 года № 238  </t>
  </si>
  <si>
    <t>количество двухкомнатных квартир - 1 общей площадью 51,9кв.м;</t>
  </si>
  <si>
    <t>1. Подготовка проектной документации и строительство 6 квартирного дома по ул. К-Маркса в г. Медвежьегорске общей площадью жилых помещений  186,4 кв.м.</t>
  </si>
  <si>
    <t xml:space="preserve">Приложение  </t>
  </si>
  <si>
    <t>к постановлению</t>
  </si>
  <si>
    <t>Правительства Республики Карелия</t>
  </si>
  <si>
    <t>в том числе подготовка проектной документации</t>
  </si>
  <si>
    <t>Объекты государственной собственности Республики Карелия</t>
  </si>
  <si>
    <t>Предполагаемая (предельная) стоимость, рублей</t>
  </si>
  <si>
    <t xml:space="preserve">Объект </t>
  </si>
  <si>
    <t>государственной корпорации - Фонда содействия реформированию жилищно-коммунального хозяйства</t>
  </si>
  <si>
    <t>бюджета Республики Карелия</t>
  </si>
  <si>
    <t>бюджета муниципального образования</t>
  </si>
  <si>
    <t>в том числе за счет средств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</si>
  <si>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</si>
  <si>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</si>
  <si>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</si>
  <si>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</si>
  <si>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</si>
  <si>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</si>
  <si>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</si>
  <si>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</si>
  <si>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</si>
  <si>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</si>
  <si>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</si>
  <si>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</si>
  <si>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</si>
  <si>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</si>
  <si>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в том числе по годам</t>
  </si>
  <si>
    <t>Подготовка проектной документации и строительство 8 квартирного дома по ул. Детская в п. Шальский Шальского сельского поселения Пудожского муниципального района Республики Карелия (общей площадью жилых помещений  408 кв. м)</t>
  </si>
  <si>
    <t>Подготовка проектной документации и строительство 3  многоквартирных домов по ул. Льва Толстого, ул. Беломорская (участок 1 и 2) в г. Петрозаводске Петрозаводского городского округа Республики Карелия  (общей площадью жилых помещений  3 974,8 кв. м)</t>
  </si>
  <si>
    <t>Подготовка проектной документации и строительство 3 квартирного дома по ул. Стеклянская в п. Шальский Шальского сельского поселения Пудожского муниципального района Республики Карелия (общей площадью жилых помещений  110,38 кв. м)</t>
  </si>
  <si>
    <t>Подготовка проектной документации и строительство 6 квартирного дома по ул. К-Маркса в г. Медвежьегорске Медвежьегорского городского поселения Медвежьегорского муниципального района Республики Карелия (общей площадью жилых помещений  186,4 кв. м)</t>
  </si>
  <si>
    <t>Подготовка проектной документации и строительство 7 квартирного дома по ул. Детская в п. Шальский Шальского сельского поселения Пудожского муниципального района Республики Карелия (общей площадью жилых помещений  347,6 кв. м)</t>
  </si>
  <si>
    <t>Подготовка проектной документации и строительство 2 квартирного дома в п. Кубово Кубовского сельского поселения Пудожского муниципального района Республики Карелия (общей площадью жилых помещений  112 кв. м)</t>
  </si>
  <si>
    <t>Подготовка проектной документации и строительство 6  многоквартирных домов по ул. Светлая (110 квартир) в п. Чална Чалнинского сельского поселения Пряжинского муниципального района Республики Карелия (общей площадью жилых помещений  4 784,3 кв. м)</t>
  </si>
  <si>
    <t>Подготовка проектной документации и строительство 3 квартирного дома  по ул. Каменистая  в п. Авдеево Авдеевского сельского поселения Пудожского муниципального района Республики Карелия (общей площадью жилых помещений  144 кв. м)</t>
  </si>
  <si>
    <t>Подготовка проектной документации и строительство 6 квартирного дома по ул. Лесная в д. Гакугса Красноборского сельского поселения Пудожского муниципального района Республики Карелия (общей площадью жилых помещений 156 кв. м)</t>
  </si>
  <si>
    <t>Подготовка проектной документации и строительство 2 квартирного дома по ул. Центральная в п. Красноборский Красноборского сельского поселения Пудожского муниципального района Республики Карелия (общей площадью жилых помещений  112 кв. м)</t>
  </si>
  <si>
    <t>Подготовка проектной документации и строительство 4 квартирного дома по ул. Центральная в п. Кубово Кубовского сельского поселения Пудожского муниципального района Республики Карелия (общей площадью жилых помещений  200 кв. м)</t>
  </si>
  <si>
    <t>Подготовка проектной документации и строительство            5 квартирного дома в п. Колово Пудожского городского поселения Пудожского муниципального района Республики Карелия (общей площадью жилых помещений  237,6 кв. м)</t>
  </si>
  <si>
    <t>Подготовка проектной документации и строительство               2 квартирного дома по ул. Каменистая  в п. Онежский Авдеевского сельского поселения Пудожского муниципального района Республики Карелия (общей площадью жилых помещений  116 кв. м)</t>
  </si>
  <si>
    <t>всего</t>
  </si>
  <si>
    <t xml:space="preserve">           от 17 марта 2016 года № 100-П</t>
  </si>
  <si>
    <t>Подготовка проектной документации и строительство 4 квартирного дома по ул. Школьной в п. Мегрега Мегрег-ского сельского поселения Олонецкого национального муниципального района Республики Карелия (общей площадью жилых помещений  149,5 кв. 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</si>
</sst>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6" fillId="0" borderId="22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vertical="top" wrapText="1"/>
    </xf>
    <xf numFmtId="4" fontId="0" fillId="33" borderId="16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0" xfId="0" applyNumberFormat="1" applyFill="1" applyBorder="1" applyAlignment="1">
      <alignment horizontal="center" vertical="center"/>
    </xf>
    <xf numFmtId="4" fontId="0" fillId="33" borderId="18" xfId="0" applyNumberForma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top" wrapText="1"/>
    </xf>
    <xf numFmtId="4" fontId="0" fillId="33" borderId="11" xfId="0" applyNumberFormat="1" applyFill="1" applyBorder="1" applyAlignment="1">
      <alignment horizontal="center" vertical="center"/>
    </xf>
    <xf numFmtId="4" fontId="0" fillId="33" borderId="20" xfId="0" applyNumberForma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8" fillId="34" borderId="13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vertical="top" wrapText="1"/>
    </xf>
    <xf numFmtId="0" fontId="8" fillId="35" borderId="18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top" wrapText="1"/>
    </xf>
    <xf numFmtId="4" fontId="6" fillId="36" borderId="20" xfId="0" applyNumberFormat="1" applyFont="1" applyFill="1" applyBorder="1" applyAlignment="1">
      <alignment horizontal="center" vertical="center"/>
    </xf>
    <xf numFmtId="4" fontId="6" fillId="36" borderId="22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vertical="top" wrapText="1"/>
    </xf>
    <xf numFmtId="4" fontId="0" fillId="37" borderId="0" xfId="0" applyNumberFormat="1" applyFill="1" applyAlignment="1">
      <alignment/>
    </xf>
    <xf numFmtId="4" fontId="2" fillId="37" borderId="0" xfId="0" applyNumberFormat="1" applyFont="1" applyFill="1" applyAlignment="1">
      <alignment/>
    </xf>
    <xf numFmtId="4" fontId="3" fillId="37" borderId="18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0" xfId="0" applyFont="1" applyFill="1" applyAlignment="1">
      <alignment/>
    </xf>
    <xf numFmtId="4" fontId="0" fillId="37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25" xfId="0" applyFont="1" applyFill="1" applyBorder="1" applyAlignment="1">
      <alignment horizontal="left" vertical="center"/>
    </xf>
    <xf numFmtId="0" fontId="8" fillId="0" borderId="25" xfId="0" applyFont="1" applyBorder="1" applyAlignment="1">
      <alignment wrapText="1"/>
    </xf>
    <xf numFmtId="0" fontId="7" fillId="0" borderId="25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2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horizontal="justify" vertical="top" wrapText="1"/>
    </xf>
    <xf numFmtId="0" fontId="8" fillId="0" borderId="25" xfId="0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4" fontId="8" fillId="0" borderId="25" xfId="0" applyNumberFormat="1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center" vertical="top" wrapText="1"/>
    </xf>
    <xf numFmtId="4" fontId="7" fillId="0" borderId="25" xfId="0" applyNumberFormat="1" applyFont="1" applyFill="1" applyBorder="1" applyAlignment="1">
      <alignment horizontal="center" vertical="top"/>
    </xf>
    <xf numFmtId="4" fontId="8" fillId="0" borderId="25" xfId="0" applyNumberFormat="1" applyFont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/>
    </xf>
    <xf numFmtId="4" fontId="0" fillId="0" borderId="25" xfId="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2\obmen\&#1054;&#1090;&#1076;&#1077;&#1083;%20&#1088;&#1072;&#1089;&#1089;&#1077;&#1083;&#1077;&#1085;&#1080;&#1103;%20&#1080;%20&#1082;&#1072;&#1087;&#1080;&#1090;&#1072;&#1083;&#1100;&#1085;&#1086;&#1075;&#1086;%20&#1088;&#1077;&#1084;&#1086;&#1085;&#1090;&#1072;\&#1045;&#1092;&#1080;&#1084;&#1086;&#1074;&#1072;\&#1055;&#1056;&#1054;&#1043;&#1056;&#1040;&#1052;&#1052;&#1040;%20&#1055;&#1045;&#1056;&#1045;&#1057;&#1045;&#1051;&#1045;&#1053;&#1048;&#1071;\&#1057;&#1074;&#1086;&#1076;%20&#1087;&#1086;%20&#1083;&#1086;&#1090;&#1072;&#1084;%20&#1101;&#1090;&#1072;&#108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т 1"/>
      <sheetName val="Лот 2"/>
      <sheetName val="Лот 3"/>
      <sheetName val="Лот 4"/>
      <sheetName val="Лот 3 (для расчета Сортавала)"/>
      <sheetName val="Лот 2 (для расчета Кемь24)"/>
      <sheetName val="Лот 2 (для расчета Кемь53)"/>
      <sheetName val="Лот 2 (Рабоч-к-по согласиям)"/>
      <sheetName val="Лот 2 (Рабоч-к-по ТП)"/>
      <sheetName val="Лот 2 (Лоухи)"/>
      <sheetName val="Лот 2 (Калевала 2015)"/>
      <sheetName val="Лот 2 (Калевала 2016)"/>
      <sheetName val="Лот 3 (Эссойла)"/>
      <sheetName val="ЛотКойкусельга 4 кв "/>
      <sheetName val="Лот Ведлозеро 4 кв "/>
      <sheetName val="Лот4 ПТЗ Л.Толстого "/>
      <sheetName val="Лот4 ПТЗ Беломорская (1)"/>
      <sheetName val="Лот4 ПТЗ Беломорская (2)"/>
      <sheetName val="Лот 4Онежский"/>
      <sheetName val="Лот 4 Авдеево"/>
      <sheetName val="Лот 4 Красноборское-Гакугса"/>
      <sheetName val="Лот 4 Красноборское (Озерная)"/>
      <sheetName val="Лот 4 (Кубовское)"/>
      <sheetName val="Лот 4 Шала 7 кв."/>
      <sheetName val="Лот 4 Шала 8 кв."/>
      <sheetName val="Лот 4 Шала 3 кв. "/>
      <sheetName val="Лот4 ПТЗ Белом-я (1)без покупки"/>
      <sheetName val="Лот4 ПТЗ Белом-я (2) без покупк"/>
      <sheetName val="Лот4 Петр-к Макарова, Трансп(1)"/>
      <sheetName val="Лот4 Петр-к Мак., Трансп(без п)"/>
      <sheetName val="Лот4 ПТЗ Л.Толстого  (без пок)"/>
      <sheetName val="Лот3 ПТЗ (ноябрь без пок ЛТ)"/>
      <sheetName val="Лот3 ПТЗ (без покупки Бел1)"/>
      <sheetName val="Лот3 ПТЗ Бел2 (без поку)"/>
      <sheetName val="Лот3  (ПТЗ)"/>
    </sheetNames>
    <sheetDataSet>
      <sheetData sheetId="2">
        <row r="82">
          <cell r="O82">
            <v>3197025.14</v>
          </cell>
          <cell r="P82">
            <v>2527453.97</v>
          </cell>
          <cell r="Q82">
            <v>133023.89</v>
          </cell>
        </row>
        <row r="156">
          <cell r="O156">
            <v>7067568.56</v>
          </cell>
          <cell r="P156">
            <v>5587367.47</v>
          </cell>
          <cell r="Q156">
            <v>294071.97</v>
          </cell>
        </row>
      </sheetData>
      <sheetData sheetId="3">
        <row r="242">
          <cell r="O242">
            <v>3695603.61</v>
          </cell>
          <cell r="P242">
            <v>2767843.26</v>
          </cell>
          <cell r="Q242">
            <v>307538.14</v>
          </cell>
        </row>
        <row r="251">
          <cell r="O251">
            <v>5014212.47</v>
          </cell>
          <cell r="P251">
            <v>3755422.83</v>
          </cell>
          <cell r="Q251">
            <v>417269.2</v>
          </cell>
        </row>
      </sheetData>
      <sheetData sheetId="4">
        <row r="305">
          <cell r="W305">
            <v>36470140.79</v>
          </cell>
          <cell r="X305">
            <v>27314518.43</v>
          </cell>
          <cell r="Y305">
            <v>3034946.5</v>
          </cell>
        </row>
      </sheetData>
      <sheetData sheetId="19">
        <row r="216">
          <cell r="O216">
            <v>2893067.21</v>
          </cell>
          <cell r="P216">
            <v>2287155.68</v>
          </cell>
          <cell r="Q216">
            <v>120376.61</v>
          </cell>
        </row>
      </sheetData>
      <sheetData sheetId="20">
        <row r="292">
          <cell r="O292">
            <v>3004591.34</v>
          </cell>
          <cell r="P292">
            <v>2375322.68</v>
          </cell>
          <cell r="Q292">
            <v>125016.98</v>
          </cell>
        </row>
      </sheetData>
      <sheetData sheetId="21">
        <row r="292">
          <cell r="O292">
            <v>2322326.06</v>
          </cell>
          <cell r="P292">
            <v>1835948.09</v>
          </cell>
          <cell r="Q292">
            <v>96628.85</v>
          </cell>
        </row>
      </sheetData>
      <sheetData sheetId="22">
        <row r="233">
          <cell r="O233">
            <v>5978568.21</v>
          </cell>
          <cell r="P233">
            <v>4726442.65</v>
          </cell>
          <cell r="Q233">
            <v>248760.14</v>
          </cell>
        </row>
      </sheetData>
      <sheetData sheetId="23">
        <row r="262">
          <cell r="O262">
            <v>7327791.55</v>
          </cell>
          <cell r="P262">
            <v>5793090.45</v>
          </cell>
          <cell r="Q262">
            <v>304899.5</v>
          </cell>
        </row>
      </sheetData>
      <sheetData sheetId="24">
        <row r="262">
          <cell r="O262">
            <v>8523942.53</v>
          </cell>
          <cell r="P262">
            <v>6738724.74</v>
          </cell>
          <cell r="Q262">
            <v>354669.73</v>
          </cell>
        </row>
      </sheetData>
      <sheetData sheetId="25">
        <row r="262">
          <cell r="O262">
            <v>2399080.9</v>
          </cell>
          <cell r="P262">
            <v>1896627.74</v>
          </cell>
          <cell r="Q262">
            <v>99822.51</v>
          </cell>
        </row>
      </sheetData>
      <sheetData sheetId="34">
        <row r="7">
          <cell r="O7">
            <v>92876641.68</v>
          </cell>
          <cell r="P7">
            <v>38644714.82</v>
          </cell>
          <cell r="Q7">
            <v>38644714.82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25.875" style="0" customWidth="1"/>
    <col min="2" max="2" width="17.50390625" style="0" customWidth="1"/>
    <col min="3" max="3" width="17.375" style="0" customWidth="1"/>
    <col min="4" max="4" width="16.125" style="0" customWidth="1"/>
    <col min="5" max="5" width="17.00390625" style="0" customWidth="1"/>
    <col min="6" max="6" width="13.50390625" style="0" bestFit="1" customWidth="1"/>
    <col min="7" max="9" width="12.375" style="0" bestFit="1" customWidth="1"/>
  </cols>
  <sheetData>
    <row r="1" spans="4:6" ht="15.75">
      <c r="D1" t="s">
        <v>0</v>
      </c>
      <c r="F1" s="1" t="s">
        <v>50</v>
      </c>
    </row>
    <row r="2" ht="15.75">
      <c r="D2" t="s">
        <v>1</v>
      </c>
    </row>
    <row r="3" ht="15.75">
      <c r="D3" t="s">
        <v>2</v>
      </c>
    </row>
    <row r="4" ht="15.75">
      <c r="D4" t="s">
        <v>3</v>
      </c>
    </row>
    <row r="5" ht="15.75">
      <c r="D5" t="s">
        <v>4</v>
      </c>
    </row>
    <row r="7" spans="1:5" ht="53.25" customHeight="1">
      <c r="A7" s="113" t="s">
        <v>63</v>
      </c>
      <c r="B7" s="113"/>
      <c r="C7" s="113"/>
      <c r="D7" s="113"/>
      <c r="E7" s="113"/>
    </row>
    <row r="8" ht="16.5" thickBot="1">
      <c r="A8" s="1"/>
    </row>
    <row r="9" spans="1:5" ht="16.5" thickBot="1">
      <c r="A9" s="116" t="s">
        <v>5</v>
      </c>
      <c r="B9" s="119" t="s">
        <v>6</v>
      </c>
      <c r="C9" s="120"/>
      <c r="D9" s="120"/>
      <c r="E9" s="121"/>
    </row>
    <row r="10" spans="1:5" ht="16.5" thickBot="1">
      <c r="A10" s="117"/>
      <c r="B10" s="2" t="s">
        <v>7</v>
      </c>
      <c r="C10" s="119" t="s">
        <v>8</v>
      </c>
      <c r="D10" s="120"/>
      <c r="E10" s="121"/>
    </row>
    <row r="11" spans="1:5" ht="90" thickBot="1">
      <c r="A11" s="118"/>
      <c r="B11" s="2"/>
      <c r="C11" s="3" t="s">
        <v>9</v>
      </c>
      <c r="D11" s="3" t="s">
        <v>10</v>
      </c>
      <c r="E11" s="3" t="s">
        <v>11</v>
      </c>
    </row>
    <row r="12" spans="1:5" ht="16.5" thickBot="1">
      <c r="A12" s="4" t="s">
        <v>12</v>
      </c>
      <c r="B12" s="5">
        <f>B13+B52+B58+B64+B77</f>
        <v>356237947.58</v>
      </c>
      <c r="C12" s="5">
        <f>C13+C52+C58+C64+C77</f>
        <v>180448564.29</v>
      </c>
      <c r="D12" s="5">
        <f>D13+D52+D58+D64+D77</f>
        <v>117942763.50999999</v>
      </c>
      <c r="E12" s="5">
        <f>E13+E52+E58+E64+E77</f>
        <v>57846619.78000001</v>
      </c>
    </row>
    <row r="13" spans="1:5" ht="31.5" customHeight="1" thickBot="1">
      <c r="A13" s="55" t="s">
        <v>13</v>
      </c>
      <c r="B13" s="58">
        <f>B14+B19+B29+B35+B41</f>
        <v>77869532.7</v>
      </c>
      <c r="C13" s="58">
        <f>C14+C19+C29+C35+C41</f>
        <v>40000207.599999994</v>
      </c>
      <c r="D13" s="58">
        <f>D14+D19+D29+D35+D41</f>
        <v>35750597.26</v>
      </c>
      <c r="E13" s="58">
        <f>E14+E19+E29+E35+E41</f>
        <v>2118727.84</v>
      </c>
    </row>
    <row r="14" spans="1:10" ht="27.75" customHeight="1" thickBot="1">
      <c r="A14" s="7" t="s">
        <v>14</v>
      </c>
      <c r="B14" s="8">
        <f>B18</f>
        <v>9519444</v>
      </c>
      <c r="C14" s="8">
        <f>C18</f>
        <v>5014212.47</v>
      </c>
      <c r="D14" s="8">
        <f>D18</f>
        <v>4054708.38</v>
      </c>
      <c r="E14" s="8">
        <f>E18</f>
        <v>450523.15</v>
      </c>
      <c r="F14" s="62">
        <f>G14+H14+I14</f>
        <v>332539.4999999998</v>
      </c>
      <c r="G14" s="62">
        <f>C14-G17</f>
        <v>0</v>
      </c>
      <c r="H14" s="62">
        <f>D14-H17</f>
        <v>299285.5499999998</v>
      </c>
      <c r="I14" s="62">
        <f>E14-I17</f>
        <v>33253.95000000001</v>
      </c>
      <c r="J14" t="s">
        <v>69</v>
      </c>
    </row>
    <row r="15" spans="1:5" ht="84.75" customHeight="1" thickBot="1">
      <c r="A15" s="9" t="s">
        <v>15</v>
      </c>
      <c r="B15" s="10"/>
      <c r="C15" s="11"/>
      <c r="D15" s="12"/>
      <c r="E15" s="11"/>
    </row>
    <row r="16" spans="1:5" ht="31.5" customHeight="1" thickBot="1">
      <c r="A16" s="9" t="s">
        <v>16</v>
      </c>
      <c r="B16" s="13"/>
      <c r="C16" s="14"/>
      <c r="D16" s="15"/>
      <c r="E16" s="14"/>
    </row>
    <row r="17" spans="1:9" ht="32.25" customHeight="1" thickBot="1">
      <c r="A17" s="16" t="s">
        <v>17</v>
      </c>
      <c r="B17" s="13"/>
      <c r="C17" s="14"/>
      <c r="D17" s="15"/>
      <c r="E17" s="14"/>
      <c r="F17" s="61">
        <f>G17+H17+I17</f>
        <v>9186904.5</v>
      </c>
      <c r="G17" s="61">
        <f>'[1]Лот 4'!$O$251</f>
        <v>5014212.47</v>
      </c>
      <c r="H17" s="61">
        <f>'[1]Лот 4'!$P$251</f>
        <v>3755422.83</v>
      </c>
      <c r="I17" s="61">
        <f>'[1]Лот 4'!$Q$251</f>
        <v>417269.2</v>
      </c>
    </row>
    <row r="18" spans="1:5" ht="38.25" customHeight="1" thickBot="1">
      <c r="A18" s="50" t="s">
        <v>70</v>
      </c>
      <c r="B18" s="18">
        <f>SUM(C18:E18)</f>
        <v>9519444</v>
      </c>
      <c r="C18" s="19">
        <v>5014212.47</v>
      </c>
      <c r="D18" s="20">
        <v>4054708.38</v>
      </c>
      <c r="E18" s="19">
        <v>450523.15</v>
      </c>
    </row>
    <row r="19" spans="1:9" ht="27" customHeight="1" thickBot="1">
      <c r="A19" s="7" t="s">
        <v>18</v>
      </c>
      <c r="B19" s="21">
        <f>B22+B28</f>
        <v>10416900</v>
      </c>
      <c r="C19" s="21">
        <f>C22+C28</f>
        <v>5429694.54</v>
      </c>
      <c r="D19" s="21">
        <f>D22+D28</f>
        <v>4737845.1899999995</v>
      </c>
      <c r="E19" s="32">
        <f>E22+E28</f>
        <v>249360.27000000002</v>
      </c>
      <c r="F19" s="65"/>
      <c r="G19" s="65"/>
      <c r="H19" s="65"/>
      <c r="I19" s="65"/>
    </row>
    <row r="20" spans="1:10" ht="93.75" customHeight="1">
      <c r="A20" s="109" t="s">
        <v>71</v>
      </c>
      <c r="B20" s="11"/>
      <c r="C20" s="11"/>
      <c r="D20" s="11"/>
      <c r="E20" s="11"/>
      <c r="F20" s="64">
        <v>0</v>
      </c>
      <c r="G20" s="64">
        <v>0</v>
      </c>
      <c r="H20" s="64">
        <v>0</v>
      </c>
      <c r="I20" s="64">
        <v>0</v>
      </c>
      <c r="J20" t="s">
        <v>69</v>
      </c>
    </row>
    <row r="21" spans="1:9" ht="15.75">
      <c r="A21" s="110"/>
      <c r="B21" s="14"/>
      <c r="C21" s="14"/>
      <c r="D21" s="14"/>
      <c r="E21" s="14"/>
      <c r="F21" s="63">
        <f>SUM(G21:I21)</f>
        <v>4647540</v>
      </c>
      <c r="G21" s="63">
        <v>2536627.33</v>
      </c>
      <c r="H21" s="63">
        <v>2005367.04</v>
      </c>
      <c r="I21" s="63">
        <v>105545.63</v>
      </c>
    </row>
    <row r="22" spans="1:5" ht="34.5" customHeight="1" thickBot="1">
      <c r="A22" s="110" t="s">
        <v>19</v>
      </c>
      <c r="B22" s="14">
        <f>SUM(C22:E22)</f>
        <v>4647540</v>
      </c>
      <c r="C22" s="14">
        <v>2536627.33</v>
      </c>
      <c r="D22" s="14">
        <v>2005367.04</v>
      </c>
      <c r="E22" s="14">
        <v>105545.63</v>
      </c>
    </row>
    <row r="23" spans="1:5" ht="23.25" customHeight="1" hidden="1" thickBot="1">
      <c r="A23" s="122"/>
      <c r="B23" s="19"/>
      <c r="C23" s="19"/>
      <c r="D23" s="19"/>
      <c r="E23" s="19"/>
    </row>
    <row r="24" spans="1:9" ht="35.25" customHeight="1">
      <c r="A24" s="109" t="s">
        <v>20</v>
      </c>
      <c r="B24" s="23"/>
      <c r="C24" s="23"/>
      <c r="D24" s="23"/>
      <c r="E24" s="23"/>
      <c r="F24" s="62">
        <f>G24+H24+I24</f>
        <v>468760.49999999977</v>
      </c>
      <c r="G24" s="62">
        <f>C28-G27</f>
        <v>0</v>
      </c>
      <c r="H24" s="62">
        <f>D28-H27</f>
        <v>445322.46999999974</v>
      </c>
      <c r="I24" s="62">
        <f>E28-I27</f>
        <v>23438.030000000013</v>
      </c>
    </row>
    <row r="25" spans="1:5" ht="46.5" customHeight="1" thickBot="1">
      <c r="A25" s="110"/>
      <c r="B25" s="24"/>
      <c r="C25" s="24"/>
      <c r="D25" s="24"/>
      <c r="E25" s="24"/>
    </row>
    <row r="26" spans="1:5" ht="36.75" customHeight="1" hidden="1">
      <c r="A26" s="22"/>
      <c r="B26" s="24"/>
      <c r="C26" s="24"/>
      <c r="D26" s="24"/>
      <c r="E26" s="24"/>
    </row>
    <row r="27" spans="1:9" ht="39" thickBot="1">
      <c r="A27" s="25" t="s">
        <v>21</v>
      </c>
      <c r="B27" s="24"/>
      <c r="C27" s="24"/>
      <c r="D27" s="24"/>
      <c r="E27" s="24"/>
      <c r="F27" s="61">
        <f>G27+H27+I27</f>
        <v>5300599.500000001</v>
      </c>
      <c r="G27" s="61">
        <f>'[1]Лот 4 Авдеево'!$O$216</f>
        <v>2893067.21</v>
      </c>
      <c r="H27" s="61">
        <f>'[1]Лот 4 Авдеево'!$P$216</f>
        <v>2287155.68</v>
      </c>
      <c r="I27" s="61">
        <f>'[1]Лот 4 Авдеево'!$Q$216</f>
        <v>120376.61</v>
      </c>
    </row>
    <row r="28" spans="1:5" ht="33" customHeight="1" thickBot="1">
      <c r="A28" s="51" t="s">
        <v>22</v>
      </c>
      <c r="B28" s="26">
        <f>SUM(C28:E28)</f>
        <v>5769359.999999999</v>
      </c>
      <c r="C28" s="26">
        <v>2893067.21</v>
      </c>
      <c r="D28" s="26">
        <v>2732478.15</v>
      </c>
      <c r="E28" s="26">
        <v>143814.64</v>
      </c>
    </row>
    <row r="29" spans="1:5" ht="27.75" customHeight="1" thickBot="1">
      <c r="A29" s="27" t="s">
        <v>23</v>
      </c>
      <c r="B29" s="28">
        <f>B32+B34</f>
        <v>10737420</v>
      </c>
      <c r="C29" s="28">
        <f>C32+C34</f>
        <v>5326917.4</v>
      </c>
      <c r="D29" s="28">
        <f>D32+D34</f>
        <v>5139977.47</v>
      </c>
      <c r="E29" s="28">
        <f>E32+E34</f>
        <v>270525.13</v>
      </c>
    </row>
    <row r="30" spans="1:5" ht="9" customHeight="1">
      <c r="A30" s="110" t="s">
        <v>24</v>
      </c>
      <c r="B30" s="24"/>
      <c r="C30" s="24"/>
      <c r="D30" s="24"/>
      <c r="E30" s="24"/>
    </row>
    <row r="31" spans="1:9" ht="64.5" customHeight="1" thickBot="1">
      <c r="A31" s="110"/>
      <c r="B31" s="24"/>
      <c r="C31" s="24"/>
      <c r="D31" s="24"/>
      <c r="E31" s="24"/>
      <c r="F31" s="62">
        <f>G31+H31+I31</f>
        <v>745208.9999999998</v>
      </c>
      <c r="G31" s="62">
        <f>C32-G32</f>
        <v>0</v>
      </c>
      <c r="H31" s="62">
        <f>D32-H32</f>
        <v>707948.5499999998</v>
      </c>
      <c r="I31" s="62">
        <f>E32-I32</f>
        <v>37260.45</v>
      </c>
    </row>
    <row r="32" spans="1:9" ht="29.25" customHeight="1" thickBot="1">
      <c r="A32" s="52" t="s">
        <v>25</v>
      </c>
      <c r="B32" s="24">
        <f>SUM(C32:E32)</f>
        <v>6250140</v>
      </c>
      <c r="C32" s="24">
        <v>3004591.34</v>
      </c>
      <c r="D32" s="24">
        <v>3083271.23</v>
      </c>
      <c r="E32" s="24">
        <v>162277.43</v>
      </c>
      <c r="F32" s="61">
        <f>G32+H32+I32</f>
        <v>5504931</v>
      </c>
      <c r="G32" s="61">
        <f>'[1]Лот 4 Красноборское-Гакугса'!$O$292</f>
        <v>3004591.34</v>
      </c>
      <c r="H32" s="61">
        <f>'[1]Лот 4 Красноборское-Гакугса'!$P$292</f>
        <v>2375322.68</v>
      </c>
      <c r="I32" s="61">
        <f>'[1]Лот 4 Красноборское-Гакугса'!$Q$292</f>
        <v>125016.98</v>
      </c>
    </row>
    <row r="33" spans="1:10" ht="79.5" customHeight="1" thickBot="1">
      <c r="A33" s="25" t="s">
        <v>26</v>
      </c>
      <c r="B33" s="24"/>
      <c r="C33" s="24"/>
      <c r="D33" s="24"/>
      <c r="E33" s="24"/>
      <c r="F33" s="62">
        <f>G33+H33+I33</f>
        <v>1932576.9400000002</v>
      </c>
      <c r="G33" s="62">
        <f>C34-G34</f>
        <v>0</v>
      </c>
      <c r="H33" s="62">
        <f>'[1]Лот 4 Красноборское (Озерная)'!$P$292</f>
        <v>1835948.09</v>
      </c>
      <c r="I33" s="62">
        <f>'[1]Лот 4 Красноборское (Озерная)'!$Q$292</f>
        <v>96628.85</v>
      </c>
      <c r="J33" t="s">
        <v>69</v>
      </c>
    </row>
    <row r="34" spans="1:9" ht="29.25" customHeight="1" thickBot="1">
      <c r="A34" s="53" t="s">
        <v>27</v>
      </c>
      <c r="B34" s="24">
        <f>SUM(C34:E34)</f>
        <v>4487280</v>
      </c>
      <c r="C34" s="24">
        <v>2322326.06</v>
      </c>
      <c r="D34" s="24">
        <v>2056706.24</v>
      </c>
      <c r="E34" s="24">
        <v>108247.7</v>
      </c>
      <c r="F34" s="61">
        <f>G34+H34+I34</f>
        <v>4822665.720000001</v>
      </c>
      <c r="G34" s="61">
        <f>'[1]Лот 4 Красноборское (Озерная)'!$O$292</f>
        <v>2322326.06</v>
      </c>
      <c r="H34" s="61">
        <f>'[1]Лот 4 Красноборское-Гакугса'!$P$292</f>
        <v>2375322.68</v>
      </c>
      <c r="I34" s="61">
        <f>'[1]Лот 4 Красноборское-Гакугса'!$Q$292</f>
        <v>125016.98</v>
      </c>
    </row>
    <row r="35" spans="1:10" ht="26.25" thickBot="1">
      <c r="A35" s="27" t="s">
        <v>28</v>
      </c>
      <c r="B35" s="29">
        <f>B37+B40</f>
        <v>12500280</v>
      </c>
      <c r="C35" s="29">
        <f>C37+C40</f>
        <v>5978568.21</v>
      </c>
      <c r="D35" s="29">
        <f>D37+D40</f>
        <v>6195626.2</v>
      </c>
      <c r="E35" s="29">
        <f>E37+E40</f>
        <v>326085.58999999997</v>
      </c>
      <c r="F35" s="62">
        <f>G35+H35+I35</f>
        <v>1546508.9999999998</v>
      </c>
      <c r="G35" s="62">
        <f>C35-G40</f>
        <v>0</v>
      </c>
      <c r="H35" s="62">
        <f>D35-H40</f>
        <v>1469183.5499999998</v>
      </c>
      <c r="I35" s="62">
        <f>E35-I40</f>
        <v>77325.44999999995</v>
      </c>
      <c r="J35" t="s">
        <v>69</v>
      </c>
    </row>
    <row r="36" spans="1:5" ht="72" customHeight="1" thickBot="1">
      <c r="A36" s="22" t="s">
        <v>29</v>
      </c>
      <c r="B36" s="11"/>
      <c r="C36" s="11"/>
      <c r="D36" s="11"/>
      <c r="E36" s="11"/>
    </row>
    <row r="37" spans="1:5" ht="34.5" customHeight="1" thickBot="1">
      <c r="A37" s="52" t="s">
        <v>30</v>
      </c>
      <c r="B37" s="14">
        <f>SUM(C37:E37)</f>
        <v>4487280</v>
      </c>
      <c r="C37" s="14">
        <v>2059916.33</v>
      </c>
      <c r="D37" s="14">
        <v>2305995.49</v>
      </c>
      <c r="E37" s="14">
        <v>121368.18</v>
      </c>
    </row>
    <row r="38" spans="1:5" ht="84" customHeight="1" thickBot="1">
      <c r="A38" s="30" t="s">
        <v>31</v>
      </c>
      <c r="B38" s="10"/>
      <c r="C38" s="11"/>
      <c r="D38" s="12"/>
      <c r="E38" s="11"/>
    </row>
    <row r="39" spans="1:5" ht="39.75" customHeight="1" thickBot="1">
      <c r="A39" s="17" t="s">
        <v>32</v>
      </c>
      <c r="B39" s="13"/>
      <c r="C39" s="14"/>
      <c r="D39" s="15"/>
      <c r="E39" s="14"/>
    </row>
    <row r="40" spans="1:9" ht="43.5" customHeight="1" thickBot="1">
      <c r="A40" s="54" t="s">
        <v>30</v>
      </c>
      <c r="B40" s="18">
        <f>SUM(C40:E40)</f>
        <v>8013000</v>
      </c>
      <c r="C40" s="19">
        <v>3918651.88</v>
      </c>
      <c r="D40" s="20">
        <v>3889630.71</v>
      </c>
      <c r="E40" s="19">
        <v>204717.41</v>
      </c>
      <c r="F40" s="61">
        <f>G40+H40+I40</f>
        <v>10953771</v>
      </c>
      <c r="G40" s="61">
        <f>'[1]Лот 4 (Кубовское)'!$O$233</f>
        <v>5978568.21</v>
      </c>
      <c r="H40" s="61">
        <f>'[1]Лот 4 (Кубовское)'!$P$233</f>
        <v>4726442.65</v>
      </c>
      <c r="I40" s="61">
        <f>'[1]Лот 4 (Кубовское)'!$Q$233</f>
        <v>248760.14</v>
      </c>
    </row>
    <row r="41" spans="1:9" ht="29.25" customHeight="1" thickBot="1">
      <c r="A41" s="31" t="s">
        <v>33</v>
      </c>
      <c r="B41" s="32">
        <f>B45+B48+B51</f>
        <v>34695488.7</v>
      </c>
      <c r="C41" s="32">
        <f>C45+C48+C51</f>
        <v>18250814.979999997</v>
      </c>
      <c r="D41" s="32">
        <f>D45+D48+D51</f>
        <v>15622440.02</v>
      </c>
      <c r="E41" s="32">
        <f>E45+E48+E51</f>
        <v>822233.7</v>
      </c>
      <c r="F41" s="62"/>
      <c r="G41" s="62"/>
      <c r="H41" s="62"/>
      <c r="I41" s="62"/>
    </row>
    <row r="42" spans="1:10" ht="66.75" customHeight="1">
      <c r="A42" s="109" t="s">
        <v>34</v>
      </c>
      <c r="B42" s="11"/>
      <c r="C42" s="11"/>
      <c r="D42" s="11"/>
      <c r="E42" s="11"/>
      <c r="F42" s="62">
        <v>500812.5</v>
      </c>
      <c r="G42" s="62">
        <f>C46-G46</f>
        <v>0</v>
      </c>
      <c r="H42" s="62">
        <v>475771.87</v>
      </c>
      <c r="I42" s="62">
        <v>25040.63</v>
      </c>
      <c r="J42" t="s">
        <v>69</v>
      </c>
    </row>
    <row r="43" spans="1:5" ht="11.25" customHeight="1">
      <c r="A43" s="110"/>
      <c r="B43" s="14"/>
      <c r="C43" s="14"/>
      <c r="D43" s="14"/>
      <c r="E43" s="14"/>
    </row>
    <row r="44" spans="1:5" ht="40.5" customHeight="1" thickBot="1">
      <c r="A44" s="22" t="s">
        <v>35</v>
      </c>
      <c r="B44" s="14"/>
      <c r="C44" s="14"/>
      <c r="D44" s="14"/>
      <c r="E44" s="14"/>
    </row>
    <row r="45" spans="1:9" ht="40.5" customHeight="1" thickBot="1">
      <c r="A45" s="52" t="s">
        <v>27</v>
      </c>
      <c r="B45" s="14">
        <f>SUM(C45:E45)</f>
        <v>13926594.000000002</v>
      </c>
      <c r="C45" s="14">
        <v>7327791.55</v>
      </c>
      <c r="D45" s="14">
        <v>6268862.32</v>
      </c>
      <c r="E45" s="14">
        <v>329940.13</v>
      </c>
      <c r="F45" s="61">
        <f>G45+H45+I45</f>
        <v>13425781.5</v>
      </c>
      <c r="G45" s="61">
        <f>'[1]Лот 4 Шала 7 кв.'!$O$262</f>
        <v>7327791.55</v>
      </c>
      <c r="H45" s="61">
        <f>'[1]Лот 4 Шала 7 кв.'!$P$262</f>
        <v>5793090.45</v>
      </c>
      <c r="I45" s="61">
        <f>'[1]Лот 4 Шала 7 кв.'!$Q$262</f>
        <v>304899.5</v>
      </c>
    </row>
    <row r="46" spans="1:10" ht="75" customHeight="1" thickBot="1">
      <c r="A46" s="17" t="s">
        <v>36</v>
      </c>
      <c r="B46" s="10"/>
      <c r="C46" s="11"/>
      <c r="D46" s="12"/>
      <c r="E46" s="11"/>
      <c r="F46" s="62">
        <f>G46+H46+I46</f>
        <v>729182.9999999997</v>
      </c>
      <c r="G46" s="62">
        <f>C48-G48</f>
        <v>0</v>
      </c>
      <c r="H46" s="62">
        <f>D48-H48</f>
        <v>692723.8499999996</v>
      </c>
      <c r="I46" s="62">
        <f>E48-I48</f>
        <v>36459.15000000002</v>
      </c>
      <c r="J46" t="s">
        <v>69</v>
      </c>
    </row>
    <row r="47" spans="1:5" ht="40.5" customHeight="1" thickBot="1">
      <c r="A47" s="16" t="s">
        <v>37</v>
      </c>
      <c r="B47" s="13"/>
      <c r="C47" s="14"/>
      <c r="D47" s="15"/>
      <c r="E47" s="14"/>
    </row>
    <row r="48" spans="1:9" ht="40.5" customHeight="1" thickBot="1">
      <c r="A48" s="50" t="s">
        <v>38</v>
      </c>
      <c r="B48" s="14">
        <f>SUM(C48:E48)</f>
        <v>16346520</v>
      </c>
      <c r="C48" s="14">
        <v>8523942.53</v>
      </c>
      <c r="D48" s="15">
        <v>7431448.59</v>
      </c>
      <c r="E48" s="14">
        <v>391128.88</v>
      </c>
      <c r="F48" s="61">
        <f>G48+H48+I48</f>
        <v>15617337</v>
      </c>
      <c r="G48" s="61">
        <f>'[1]Лот 4 Шала 8 кв.'!$O$262</f>
        <v>8523942.53</v>
      </c>
      <c r="H48" s="61">
        <f>'[1]Лот 4 Шала 8 кв.'!$P$262</f>
        <v>6738724.74</v>
      </c>
      <c r="I48" s="61">
        <f>'[1]Лот 4 Шала 8 кв.'!$Q$262</f>
        <v>354669.73</v>
      </c>
    </row>
    <row r="49" spans="1:10" ht="80.25" customHeight="1" thickBot="1">
      <c r="A49" s="17" t="s">
        <v>39</v>
      </c>
      <c r="B49" s="11"/>
      <c r="C49" s="11"/>
      <c r="D49" s="12"/>
      <c r="E49" s="11"/>
      <c r="F49" s="62">
        <f>G49+H49+I49</f>
        <v>26843.55000000012</v>
      </c>
      <c r="G49" s="62">
        <f>C51-G51</f>
        <v>0</v>
      </c>
      <c r="H49" s="62">
        <f>D51-H51</f>
        <v>25501.37000000011</v>
      </c>
      <c r="I49" s="62">
        <f>E51-I51</f>
        <v>1342.1800000000076</v>
      </c>
      <c r="J49" t="s">
        <v>69</v>
      </c>
    </row>
    <row r="50" spans="1:5" ht="40.5" customHeight="1" thickBot="1">
      <c r="A50" s="17" t="s">
        <v>40</v>
      </c>
      <c r="B50" s="14"/>
      <c r="C50" s="14"/>
      <c r="D50" s="15"/>
      <c r="E50" s="14"/>
    </row>
    <row r="51" spans="1:9" ht="40.5" customHeight="1" thickBot="1">
      <c r="A51" s="50" t="s">
        <v>22</v>
      </c>
      <c r="B51" s="19">
        <f>SUM(C51:E51)</f>
        <v>4422374.7</v>
      </c>
      <c r="C51" s="19">
        <v>2399080.9</v>
      </c>
      <c r="D51" s="20">
        <v>1922129.11</v>
      </c>
      <c r="E51" s="19">
        <v>101164.69</v>
      </c>
      <c r="F51" s="66">
        <f>G51+H51+I51</f>
        <v>4395531.149999999</v>
      </c>
      <c r="G51" s="66">
        <f>'[1]Лот 4 Шала 3 кв. '!$O$262</f>
        <v>2399080.9</v>
      </c>
      <c r="H51" s="66">
        <f>'[1]Лот 4 Шала 3 кв. '!$P$262</f>
        <v>1896627.74</v>
      </c>
      <c r="I51" s="66">
        <f>'[1]Лот 4 Шала 3 кв. '!$Q$262</f>
        <v>99822.51</v>
      </c>
    </row>
    <row r="52" spans="1:5" ht="29.25" thickBot="1">
      <c r="A52" s="60" t="s">
        <v>41</v>
      </c>
      <c r="B52" s="58">
        <f>B53</f>
        <v>170511431.63</v>
      </c>
      <c r="C52" s="58">
        <f>C53</f>
        <v>92721819.95</v>
      </c>
      <c r="D52" s="58">
        <f>D53</f>
        <v>38894805.84</v>
      </c>
      <c r="E52" s="58">
        <f>E53</f>
        <v>38894805.84</v>
      </c>
    </row>
    <row r="53" spans="1:9" ht="26.25" thickBot="1">
      <c r="A53" s="7" t="s">
        <v>42</v>
      </c>
      <c r="B53" s="6">
        <f>B57</f>
        <v>170511431.63</v>
      </c>
      <c r="C53" s="6">
        <f>C57</f>
        <v>92721819.95</v>
      </c>
      <c r="D53" s="6">
        <f>D57</f>
        <v>38894805.84</v>
      </c>
      <c r="E53" s="6">
        <f>E57</f>
        <v>38894805.84</v>
      </c>
      <c r="F53" s="62">
        <f>G53+H53+I53</f>
        <v>345360.3100000024</v>
      </c>
      <c r="G53" s="62">
        <f>C57-G57</f>
        <v>-154821.73000000417</v>
      </c>
      <c r="H53" s="62">
        <f>D57-H57</f>
        <v>250091.02000000328</v>
      </c>
      <c r="I53" s="62">
        <f>E57-I57</f>
        <v>250091.02000000328</v>
      </c>
    </row>
    <row r="54" spans="1:6" ht="15.75">
      <c r="A54" s="114" t="s">
        <v>68</v>
      </c>
      <c r="B54" s="34"/>
      <c r="C54" s="35"/>
      <c r="D54" s="34"/>
      <c r="E54" s="35"/>
      <c r="F54" s="36"/>
    </row>
    <row r="55" spans="1:6" ht="66" customHeight="1" thickBot="1">
      <c r="A55" s="115"/>
      <c r="B55" s="37"/>
      <c r="C55" s="38"/>
      <c r="D55" s="37"/>
      <c r="E55" s="38"/>
      <c r="F55" s="36">
        <v>4255.87</v>
      </c>
    </row>
    <row r="56" spans="1:6" ht="39" thickBot="1">
      <c r="A56" s="39" t="s">
        <v>43</v>
      </c>
      <c r="B56" s="37"/>
      <c r="C56" s="38"/>
      <c r="D56" s="37"/>
      <c r="E56" s="38"/>
      <c r="F56" s="36"/>
    </row>
    <row r="57" spans="1:9" ht="39" thickBot="1">
      <c r="A57" s="33" t="s">
        <v>44</v>
      </c>
      <c r="B57" s="37">
        <f>C57+D57+E57</f>
        <v>170511431.63</v>
      </c>
      <c r="C57" s="40">
        <v>92721819.95</v>
      </c>
      <c r="D57" s="41">
        <v>38894805.84</v>
      </c>
      <c r="E57" s="40">
        <v>38894805.84</v>
      </c>
      <c r="F57" s="61">
        <f>G57+H57+I57</f>
        <v>170166071.32</v>
      </c>
      <c r="G57" s="61">
        <f>'[1]Лот3  (ПТЗ)'!$O$7</f>
        <v>92876641.68</v>
      </c>
      <c r="H57" s="61">
        <f>'[1]Лот3  (ПТЗ)'!$P$7</f>
        <v>38644714.82</v>
      </c>
      <c r="I57" s="61">
        <f>'[1]Лот3  (ПТЗ)'!$Q$7</f>
        <v>38644714.82</v>
      </c>
    </row>
    <row r="58" spans="1:5" ht="43.5" thickBot="1">
      <c r="A58" s="55" t="s">
        <v>45</v>
      </c>
      <c r="B58" s="56">
        <f>B59</f>
        <v>9431301</v>
      </c>
      <c r="C58" s="57">
        <f>C59</f>
        <v>4767109.98</v>
      </c>
      <c r="D58" s="56">
        <f>D59</f>
        <v>4197771.92</v>
      </c>
      <c r="E58" s="57">
        <f>E59</f>
        <v>466419.1</v>
      </c>
    </row>
    <row r="59" spans="1:10" ht="26.25" thickBot="1">
      <c r="A59" s="27" t="s">
        <v>46</v>
      </c>
      <c r="B59" s="42">
        <f>B63</f>
        <v>9431301</v>
      </c>
      <c r="C59" s="32">
        <f>C63</f>
        <v>4767109.98</v>
      </c>
      <c r="D59" s="32">
        <f>D63</f>
        <v>4197771.92</v>
      </c>
      <c r="E59" s="29">
        <f>E63</f>
        <v>466419.1</v>
      </c>
      <c r="F59" s="62">
        <f>G59+H59+I59</f>
        <v>2660315.9900000007</v>
      </c>
      <c r="G59" s="62">
        <f>C63-G63</f>
        <v>1071506.3700000006</v>
      </c>
      <c r="H59" s="62">
        <f>D63-H63</f>
        <v>1429928.6600000001</v>
      </c>
      <c r="I59" s="62">
        <f>E63-I63</f>
        <v>158880.95999999996</v>
      </c>
      <c r="J59" t="s">
        <v>69</v>
      </c>
    </row>
    <row r="60" spans="1:5" ht="15.75">
      <c r="A60" s="109" t="s">
        <v>47</v>
      </c>
      <c r="B60" s="43"/>
      <c r="C60" s="44"/>
      <c r="D60" s="43"/>
      <c r="E60" s="44"/>
    </row>
    <row r="61" spans="1:5" ht="63" customHeight="1" thickBot="1">
      <c r="A61" s="110"/>
      <c r="B61" s="45"/>
      <c r="C61" s="46"/>
      <c r="D61" s="45"/>
      <c r="E61" s="46"/>
    </row>
    <row r="62" spans="1:5" ht="39" thickBot="1">
      <c r="A62" s="25" t="s">
        <v>48</v>
      </c>
      <c r="B62" s="45"/>
      <c r="C62" s="46"/>
      <c r="D62" s="45"/>
      <c r="E62" s="46"/>
    </row>
    <row r="63" spans="1:9" ht="39" thickBot="1">
      <c r="A63" s="52" t="s">
        <v>49</v>
      </c>
      <c r="B63" s="47">
        <f>C63+D63+E63</f>
        <v>9431301</v>
      </c>
      <c r="C63" s="48">
        <v>4767109.98</v>
      </c>
      <c r="D63" s="47">
        <v>4197771.92</v>
      </c>
      <c r="E63" s="48">
        <v>466419.1</v>
      </c>
      <c r="F63" s="66">
        <f>G63+H63+I63</f>
        <v>6770985.009999999</v>
      </c>
      <c r="G63" s="66">
        <f>'[1]Лот 4'!$O$242</f>
        <v>3695603.61</v>
      </c>
      <c r="H63" s="66">
        <f>'[1]Лот 4'!$P$242</f>
        <v>2767843.26</v>
      </c>
      <c r="I63" s="66">
        <f>'[1]Лот 4'!$Q$242</f>
        <v>307538.14</v>
      </c>
    </row>
    <row r="64" spans="1:5" ht="29.25" thickBot="1">
      <c r="A64" s="55" t="s">
        <v>51</v>
      </c>
      <c r="B64" s="58">
        <f>B65+B71</f>
        <v>92435964.75</v>
      </c>
      <c r="C64" s="58">
        <f>C65+C71</f>
        <v>39762401.62</v>
      </c>
      <c r="D64" s="58">
        <f>D65+D71</f>
        <v>36446530.75</v>
      </c>
      <c r="E64" s="58">
        <f>E65+E71</f>
        <v>16227032.38</v>
      </c>
    </row>
    <row r="65" spans="1:5" ht="26.25" thickBot="1">
      <c r="A65" s="7" t="s">
        <v>52</v>
      </c>
      <c r="B65" s="8">
        <f>B70</f>
        <v>77371524.75</v>
      </c>
      <c r="C65" s="8">
        <f>C70</f>
        <v>32694833.06</v>
      </c>
      <c r="D65" s="8">
        <f>D70</f>
        <v>28849502.88</v>
      </c>
      <c r="E65" s="8">
        <f>E70</f>
        <v>15827188.81</v>
      </c>
    </row>
    <row r="66" spans="1:10" ht="77.25" thickBot="1">
      <c r="A66" s="9" t="s">
        <v>53</v>
      </c>
      <c r="B66" s="10"/>
      <c r="C66" s="11"/>
      <c r="D66" s="12"/>
      <c r="E66" s="11"/>
      <c r="F66" s="62">
        <f>G66+H66+I66</f>
        <v>10551919.03</v>
      </c>
      <c r="G66" s="62">
        <f>C70-G70</f>
        <v>-3775307.7300000004</v>
      </c>
      <c r="H66" s="62">
        <f>D70-H70</f>
        <v>1534984.4499999993</v>
      </c>
      <c r="I66" s="62">
        <f>E70-I70</f>
        <v>12792242.31</v>
      </c>
      <c r="J66" t="s">
        <v>69</v>
      </c>
    </row>
    <row r="67" spans="1:5" ht="39" thickBot="1">
      <c r="A67" s="9" t="s">
        <v>54</v>
      </c>
      <c r="B67" s="13"/>
      <c r="C67" s="14"/>
      <c r="D67" s="15"/>
      <c r="E67" s="14"/>
    </row>
    <row r="68" spans="1:5" ht="39" thickBot="1">
      <c r="A68" s="17" t="s">
        <v>55</v>
      </c>
      <c r="B68" s="13"/>
      <c r="C68" s="14"/>
      <c r="D68" s="15"/>
      <c r="E68" s="14"/>
    </row>
    <row r="69" spans="1:5" ht="39" thickBot="1">
      <c r="A69" s="17" t="s">
        <v>56</v>
      </c>
      <c r="B69" s="13"/>
      <c r="C69" s="14"/>
      <c r="D69" s="15"/>
      <c r="E69" s="14"/>
    </row>
    <row r="70" spans="1:9" ht="39" thickBot="1">
      <c r="A70" s="49" t="s">
        <v>57</v>
      </c>
      <c r="B70" s="18">
        <f>SUM(C70:E70)</f>
        <v>77371524.75</v>
      </c>
      <c r="C70" s="19">
        <v>32694833.06</v>
      </c>
      <c r="D70" s="20">
        <f>28849502.88</f>
        <v>28849502.88</v>
      </c>
      <c r="E70" s="19">
        <v>15827188.81</v>
      </c>
      <c r="F70" s="61">
        <f>G70+H70+I70</f>
        <v>66819605.72</v>
      </c>
      <c r="G70" s="61">
        <f>'[1]Лот 3 (для расчета Сортавала)'!$W$305</f>
        <v>36470140.79</v>
      </c>
      <c r="H70" s="61">
        <f>'[1]Лот 3 (для расчета Сортавала)'!$X$305</f>
        <v>27314518.43</v>
      </c>
      <c r="I70" s="61">
        <f>'[1]Лот 3 (для расчета Сортавала)'!$Y$305</f>
        <v>3034946.5</v>
      </c>
    </row>
    <row r="71" spans="1:10" ht="26.25" thickBot="1">
      <c r="A71" s="7" t="s">
        <v>64</v>
      </c>
      <c r="B71" s="6">
        <f>B75</f>
        <v>15064440</v>
      </c>
      <c r="C71" s="6">
        <f>C75</f>
        <v>7067568.56</v>
      </c>
      <c r="D71" s="6">
        <f>D75</f>
        <v>7597027.87</v>
      </c>
      <c r="E71" s="6">
        <f>E75</f>
        <v>399843.57</v>
      </c>
      <c r="F71" s="62">
        <f>G71+H71+I71</f>
        <v>2115432.0000000005</v>
      </c>
      <c r="G71" s="62">
        <f>C75-G75</f>
        <v>0</v>
      </c>
      <c r="H71" s="62">
        <f>D75-H75</f>
        <v>2009660.4000000004</v>
      </c>
      <c r="I71" s="62">
        <f>E75-I75</f>
        <v>105771.60000000003</v>
      </c>
      <c r="J71" t="s">
        <v>69</v>
      </c>
    </row>
    <row r="72" spans="1:5" ht="15.75">
      <c r="A72" s="109" t="s">
        <v>65</v>
      </c>
      <c r="B72" s="11"/>
      <c r="C72" s="11"/>
      <c r="D72" s="11"/>
      <c r="E72" s="11"/>
    </row>
    <row r="73" spans="1:5" ht="78" customHeight="1" thickBot="1">
      <c r="A73" s="110"/>
      <c r="B73" s="14"/>
      <c r="C73" s="14"/>
      <c r="D73" s="14"/>
      <c r="E73" s="14"/>
    </row>
    <row r="74" spans="1:5" ht="51.75" customHeight="1" thickBot="1">
      <c r="A74" s="25" t="s">
        <v>66</v>
      </c>
      <c r="B74" s="14"/>
      <c r="C74" s="14"/>
      <c r="D74" s="14"/>
      <c r="E74" s="14"/>
    </row>
    <row r="75" spans="1:9" ht="15.75">
      <c r="A75" s="111" t="s">
        <v>67</v>
      </c>
      <c r="B75" s="14">
        <f>SUM(C75:E75)</f>
        <v>15064440</v>
      </c>
      <c r="C75" s="14">
        <v>7067568.56</v>
      </c>
      <c r="D75" s="14">
        <v>7597027.87</v>
      </c>
      <c r="E75" s="14">
        <v>399843.57</v>
      </c>
      <c r="F75" s="61">
        <f>G75+H75+I75</f>
        <v>12949008</v>
      </c>
      <c r="G75" s="61">
        <f>'[1]Лот 3'!$O$156</f>
        <v>7067568.56</v>
      </c>
      <c r="H75" s="61">
        <f>'[1]Лот 3'!$P$156</f>
        <v>5587367.47</v>
      </c>
      <c r="I75" s="61">
        <f>'[1]Лот 3'!$Q$156</f>
        <v>294071.97</v>
      </c>
    </row>
    <row r="76" spans="1:5" ht="16.5" thickBot="1">
      <c r="A76" s="112"/>
      <c r="B76" s="19"/>
      <c r="C76" s="19"/>
      <c r="D76" s="19"/>
      <c r="E76" s="19"/>
    </row>
    <row r="77" spans="1:10" ht="43.5" thickBot="1">
      <c r="A77" s="55" t="s">
        <v>58</v>
      </c>
      <c r="B77" s="56">
        <f>B78</f>
        <v>5989717.500000001</v>
      </c>
      <c r="C77" s="59">
        <f>C78</f>
        <v>3197025.14</v>
      </c>
      <c r="D77" s="56">
        <f>D78</f>
        <v>2653057.74</v>
      </c>
      <c r="E77" s="59">
        <f>E78</f>
        <v>139634.62</v>
      </c>
      <c r="F77" s="62">
        <f>G77+H77+I77</f>
        <v>132214.5</v>
      </c>
      <c r="G77" s="62">
        <f>C82-G82</f>
        <v>0</v>
      </c>
      <c r="H77" s="62">
        <f>D82-H82</f>
        <v>125603.77000000002</v>
      </c>
      <c r="I77" s="62">
        <f>E82-I82</f>
        <v>6610.729999999981</v>
      </c>
      <c r="J77" t="s">
        <v>69</v>
      </c>
    </row>
    <row r="78" spans="1:5" ht="26.25" thickBot="1">
      <c r="A78" s="27" t="s">
        <v>59</v>
      </c>
      <c r="B78" s="42">
        <f>B82</f>
        <v>5989717.500000001</v>
      </c>
      <c r="C78" s="32">
        <f>C82</f>
        <v>3197025.14</v>
      </c>
      <c r="D78" s="42">
        <f>D82</f>
        <v>2653057.74</v>
      </c>
      <c r="E78" s="32">
        <f>E82</f>
        <v>139634.62</v>
      </c>
    </row>
    <row r="79" spans="1:5" ht="15.75">
      <c r="A79" s="110" t="s">
        <v>60</v>
      </c>
      <c r="B79" s="45"/>
      <c r="C79" s="46"/>
      <c r="D79" s="45"/>
      <c r="E79" s="46"/>
    </row>
    <row r="80" spans="1:5" ht="61.5" customHeight="1" thickBot="1">
      <c r="A80" s="110"/>
      <c r="B80" s="45"/>
      <c r="C80" s="46"/>
      <c r="D80" s="45"/>
      <c r="E80" s="46"/>
    </row>
    <row r="81" spans="1:5" ht="39" thickBot="1">
      <c r="A81" s="25" t="s">
        <v>61</v>
      </c>
      <c r="B81" s="45"/>
      <c r="C81" s="46"/>
      <c r="D81" s="45"/>
      <c r="E81" s="46"/>
    </row>
    <row r="82" spans="1:9" ht="39" thickBot="1">
      <c r="A82" s="52" t="s">
        <v>62</v>
      </c>
      <c r="B82" s="47">
        <f>C82+D82+E82</f>
        <v>5989717.500000001</v>
      </c>
      <c r="C82" s="48">
        <v>3197025.14</v>
      </c>
      <c r="D82" s="47">
        <v>2653057.74</v>
      </c>
      <c r="E82" s="48">
        <v>139634.62</v>
      </c>
      <c r="F82" s="61">
        <f>G82+H82+I82</f>
        <v>5857503</v>
      </c>
      <c r="G82" s="61">
        <f>'[1]Лот 3'!$O$82</f>
        <v>3197025.14</v>
      </c>
      <c r="H82" s="61">
        <f>'[1]Лот 3'!$P$82</f>
        <v>2527453.97</v>
      </c>
      <c r="I82" s="61">
        <f>'[1]Лот 3'!$Q$82</f>
        <v>133023.89</v>
      </c>
    </row>
  </sheetData>
  <sheetProtection/>
  <mergeCells count="14">
    <mergeCell ref="B9:E9"/>
    <mergeCell ref="C10:E10"/>
    <mergeCell ref="A22:A23"/>
    <mergeCell ref="A20:A21"/>
    <mergeCell ref="A72:A73"/>
    <mergeCell ref="A75:A76"/>
    <mergeCell ref="A79:A80"/>
    <mergeCell ref="A7:E7"/>
    <mergeCell ref="A42:A43"/>
    <mergeCell ref="A24:A25"/>
    <mergeCell ref="A30:A31"/>
    <mergeCell ref="A60:A61"/>
    <mergeCell ref="A54:A55"/>
    <mergeCell ref="A9:A11"/>
  </mergeCells>
  <printOptions/>
  <pageMargins left="0.75" right="0.75" top="1" bottom="1" header="0.5" footer="0.5"/>
  <pageSetup fitToHeight="6" horizontalDpi="600" verticalDpi="600" orientation="portrait" paperSize="9" scale="81" r:id="rId1"/>
  <rowBreaks count="2" manualBreakCount="2">
    <brk id="28" max="4" man="1"/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K228"/>
  <sheetViews>
    <sheetView zoomScalePageLayoutView="0" workbookViewId="0" topLeftCell="A1">
      <selection activeCell="A65" sqref="A65:E70"/>
    </sheetView>
  </sheetViews>
  <sheetFormatPr defaultColWidth="9.00390625" defaultRowHeight="15.75"/>
  <cols>
    <col min="1" max="1" width="25.875" style="0" customWidth="1"/>
    <col min="2" max="2" width="17.50390625" style="0" customWidth="1"/>
    <col min="3" max="3" width="17.375" style="0" customWidth="1"/>
    <col min="4" max="4" width="16.125" style="0" customWidth="1"/>
    <col min="5" max="5" width="17.00390625" style="0" customWidth="1"/>
    <col min="6" max="6" width="13.50390625" style="0" bestFit="1" customWidth="1"/>
    <col min="7" max="9" width="12.375" style="0" bestFit="1" customWidth="1"/>
  </cols>
  <sheetData>
    <row r="1" spans="4:6" ht="15.75">
      <c r="D1" t="s">
        <v>0</v>
      </c>
      <c r="F1" s="1"/>
    </row>
    <row r="2" ht="15.75">
      <c r="D2" t="s">
        <v>1</v>
      </c>
    </row>
    <row r="3" ht="15.75">
      <c r="D3" t="s">
        <v>2</v>
      </c>
    </row>
    <row r="4" ht="15.75">
      <c r="D4" t="s">
        <v>3</v>
      </c>
    </row>
    <row r="5" ht="15.75">
      <c r="D5" t="s">
        <v>72</v>
      </c>
    </row>
    <row r="7" spans="1:5" ht="53.25" customHeight="1">
      <c r="A7" s="113" t="s">
        <v>63</v>
      </c>
      <c r="B7" s="113"/>
      <c r="C7" s="113"/>
      <c r="D7" s="113"/>
      <c r="E7" s="113"/>
    </row>
    <row r="8" ht="16.5" thickBot="1">
      <c r="A8" s="1"/>
    </row>
    <row r="9" spans="1:5" ht="16.5" thickBot="1">
      <c r="A9" s="116" t="s">
        <v>5</v>
      </c>
      <c r="B9" s="119" t="s">
        <v>6</v>
      </c>
      <c r="C9" s="120"/>
      <c r="D9" s="120"/>
      <c r="E9" s="121"/>
    </row>
    <row r="10" spans="1:5" ht="16.5" thickBot="1">
      <c r="A10" s="117"/>
      <c r="B10" s="2" t="s">
        <v>7</v>
      </c>
      <c r="C10" s="119" t="s">
        <v>8</v>
      </c>
      <c r="D10" s="120"/>
      <c r="E10" s="121"/>
    </row>
    <row r="11" spans="1:5" ht="90" thickBot="1">
      <c r="A11" s="118"/>
      <c r="B11" s="2"/>
      <c r="C11" s="3" t="s">
        <v>9</v>
      </c>
      <c r="D11" s="3" t="s">
        <v>10</v>
      </c>
      <c r="E11" s="69" t="s">
        <v>11</v>
      </c>
    </row>
    <row r="12" spans="1:5" ht="16.5" thickBot="1">
      <c r="A12" s="4" t="s">
        <v>12</v>
      </c>
      <c r="B12" s="5">
        <f>B13+B52+B58+B64+B77</f>
        <v>354274762.59</v>
      </c>
      <c r="C12" s="5">
        <f>C13+C52+C58+C64+C77</f>
        <v>179377057.92</v>
      </c>
      <c r="D12" s="5">
        <f>D13+D52+D58+D64+D77</f>
        <v>117140252.74999999</v>
      </c>
      <c r="E12" s="70">
        <f>E13+E52+E58+E64+E77</f>
        <v>57757451.92000001</v>
      </c>
    </row>
    <row r="13" spans="1:5" ht="31.5" customHeight="1" thickBot="1">
      <c r="A13" s="55" t="s">
        <v>13</v>
      </c>
      <c r="B13" s="58">
        <f>B14+B19+B29+B35+B41</f>
        <v>77869532.7</v>
      </c>
      <c r="C13" s="58">
        <f>C14+C19+C29+C35+C41</f>
        <v>40000207.599999994</v>
      </c>
      <c r="D13" s="58">
        <f>D14+D19+D29+D35+D41</f>
        <v>35750597.26</v>
      </c>
      <c r="E13" s="59">
        <f>E14+E19+E29+E35+E41</f>
        <v>2118727.84</v>
      </c>
    </row>
    <row r="14" spans="1:11" ht="27.75" customHeight="1" thickBot="1">
      <c r="A14" s="7" t="s">
        <v>14</v>
      </c>
      <c r="B14" s="8">
        <f>B18</f>
        <v>9519444</v>
      </c>
      <c r="C14" s="8">
        <f>C18</f>
        <v>5014212.47</v>
      </c>
      <c r="D14" s="8">
        <f>D18</f>
        <v>4054708.38</v>
      </c>
      <c r="E14" s="71">
        <f>E18</f>
        <v>450523.15</v>
      </c>
      <c r="F14" s="77"/>
      <c r="G14" s="77"/>
      <c r="H14" s="77"/>
      <c r="I14" s="77"/>
      <c r="J14" s="78"/>
      <c r="K14" s="67"/>
    </row>
    <row r="15" spans="1:11" ht="84.75" customHeight="1" thickBot="1">
      <c r="A15" s="9" t="s">
        <v>15</v>
      </c>
      <c r="B15" s="10"/>
      <c r="C15" s="11"/>
      <c r="D15" s="12"/>
      <c r="E15" s="11"/>
      <c r="F15" s="78"/>
      <c r="G15" s="78"/>
      <c r="H15" s="78"/>
      <c r="I15" s="78"/>
      <c r="J15" s="78"/>
      <c r="K15" s="67"/>
    </row>
    <row r="16" spans="1:11" ht="31.5" customHeight="1" thickBot="1">
      <c r="A16" s="9" t="s">
        <v>16</v>
      </c>
      <c r="B16" s="13"/>
      <c r="C16" s="14"/>
      <c r="D16" s="15"/>
      <c r="E16" s="14"/>
      <c r="F16" s="78"/>
      <c r="G16" s="78"/>
      <c r="H16" s="78"/>
      <c r="I16" s="78"/>
      <c r="J16" s="78"/>
      <c r="K16" s="67"/>
    </row>
    <row r="17" spans="1:11" ht="32.25" customHeight="1" thickBot="1">
      <c r="A17" s="16" t="s">
        <v>17</v>
      </c>
      <c r="B17" s="13"/>
      <c r="C17" s="14"/>
      <c r="D17" s="15"/>
      <c r="E17" s="14"/>
      <c r="F17" s="79"/>
      <c r="G17" s="79"/>
      <c r="H17" s="79"/>
      <c r="I17" s="79"/>
      <c r="J17" s="78"/>
      <c r="K17" s="67"/>
    </row>
    <row r="18" spans="1:11" ht="38.25" customHeight="1" thickBot="1">
      <c r="A18" s="50" t="s">
        <v>70</v>
      </c>
      <c r="B18" s="18">
        <f>SUM(C18:E18)</f>
        <v>9519444</v>
      </c>
      <c r="C18" s="19">
        <v>5014212.47</v>
      </c>
      <c r="D18" s="20">
        <v>4054708.38</v>
      </c>
      <c r="E18" s="19">
        <v>450523.15</v>
      </c>
      <c r="F18" s="78"/>
      <c r="G18" s="78"/>
      <c r="H18" s="78"/>
      <c r="I18" s="78"/>
      <c r="J18" s="78"/>
      <c r="K18" s="67"/>
    </row>
    <row r="19" spans="1:11" ht="27" customHeight="1" thickBot="1">
      <c r="A19" s="7" t="s">
        <v>18</v>
      </c>
      <c r="B19" s="21">
        <f>B22+B28</f>
        <v>10416900</v>
      </c>
      <c r="C19" s="21">
        <f>C22+C28</f>
        <v>5429694.54</v>
      </c>
      <c r="D19" s="21">
        <f>D22+D28</f>
        <v>4737845.1899999995</v>
      </c>
      <c r="E19" s="32">
        <f>E22+E28</f>
        <v>249360.27000000002</v>
      </c>
      <c r="F19" s="68"/>
      <c r="G19" s="68"/>
      <c r="H19" s="68"/>
      <c r="I19" s="68"/>
      <c r="J19" s="78"/>
      <c r="K19" s="67"/>
    </row>
    <row r="20" spans="1:11" ht="93.75" customHeight="1">
      <c r="A20" s="109" t="s">
        <v>71</v>
      </c>
      <c r="B20" s="11"/>
      <c r="C20" s="11"/>
      <c r="D20" s="11"/>
      <c r="E20" s="11"/>
      <c r="F20" s="68"/>
      <c r="G20" s="68"/>
      <c r="H20" s="68"/>
      <c r="I20" s="68"/>
      <c r="J20" s="78"/>
      <c r="K20" s="67"/>
    </row>
    <row r="21" spans="1:11" ht="15.75">
      <c r="A21" s="110"/>
      <c r="B21" s="14"/>
      <c r="C21" s="14"/>
      <c r="D21" s="14"/>
      <c r="E21" s="14"/>
      <c r="F21" s="80"/>
      <c r="G21" s="80"/>
      <c r="H21" s="80"/>
      <c r="I21" s="80"/>
      <c r="J21" s="78"/>
      <c r="K21" s="67"/>
    </row>
    <row r="22" spans="1:11" ht="34.5" customHeight="1" thickBot="1">
      <c r="A22" s="110" t="s">
        <v>19</v>
      </c>
      <c r="B22" s="14">
        <f>SUM(C22:E22)</f>
        <v>4647540</v>
      </c>
      <c r="C22" s="14">
        <v>2536627.33</v>
      </c>
      <c r="D22" s="14">
        <v>2005367.04</v>
      </c>
      <c r="E22" s="14">
        <v>105545.63</v>
      </c>
      <c r="F22" s="78"/>
      <c r="G22" s="78"/>
      <c r="H22" s="78"/>
      <c r="I22" s="78"/>
      <c r="J22" s="78"/>
      <c r="K22" s="67"/>
    </row>
    <row r="23" spans="1:11" ht="23.25" customHeight="1" hidden="1" thickBot="1">
      <c r="A23" s="122"/>
      <c r="B23" s="19"/>
      <c r="C23" s="19"/>
      <c r="D23" s="19"/>
      <c r="E23" s="19"/>
      <c r="F23" s="78"/>
      <c r="G23" s="78"/>
      <c r="H23" s="78"/>
      <c r="I23" s="78"/>
      <c r="J23" s="78"/>
      <c r="K23" s="67"/>
    </row>
    <row r="24" spans="1:11" ht="35.25" customHeight="1">
      <c r="A24" s="109" t="s">
        <v>20</v>
      </c>
      <c r="B24" s="23"/>
      <c r="C24" s="23"/>
      <c r="D24" s="23"/>
      <c r="E24" s="72"/>
      <c r="F24" s="77"/>
      <c r="G24" s="77"/>
      <c r="H24" s="77"/>
      <c r="I24" s="77"/>
      <c r="J24" s="78"/>
      <c r="K24" s="67"/>
    </row>
    <row r="25" spans="1:11" ht="46.5" customHeight="1" thickBot="1">
      <c r="A25" s="110"/>
      <c r="B25" s="24"/>
      <c r="C25" s="24"/>
      <c r="D25" s="24"/>
      <c r="E25" s="73"/>
      <c r="F25" s="78"/>
      <c r="G25" s="78"/>
      <c r="H25" s="78"/>
      <c r="I25" s="78"/>
      <c r="J25" s="78"/>
      <c r="K25" s="67"/>
    </row>
    <row r="26" spans="1:11" ht="36.75" customHeight="1" hidden="1">
      <c r="A26" s="22"/>
      <c r="B26" s="24"/>
      <c r="C26" s="24"/>
      <c r="D26" s="24"/>
      <c r="E26" s="73"/>
      <c r="F26" s="78"/>
      <c r="G26" s="78"/>
      <c r="H26" s="78"/>
      <c r="I26" s="78"/>
      <c r="J26" s="78"/>
      <c r="K26" s="67"/>
    </row>
    <row r="27" spans="1:11" ht="39" thickBot="1">
      <c r="A27" s="25" t="s">
        <v>21</v>
      </c>
      <c r="B27" s="24"/>
      <c r="C27" s="24"/>
      <c r="D27" s="24"/>
      <c r="E27" s="73"/>
      <c r="F27" s="79"/>
      <c r="G27" s="79"/>
      <c r="H27" s="79"/>
      <c r="I27" s="79"/>
      <c r="J27" s="78"/>
      <c r="K27" s="67"/>
    </row>
    <row r="28" spans="1:11" ht="33" customHeight="1" thickBot="1">
      <c r="A28" s="51" t="s">
        <v>22</v>
      </c>
      <c r="B28" s="26">
        <f>SUM(C28:E28)</f>
        <v>5769359.999999999</v>
      </c>
      <c r="C28" s="26">
        <v>2893067.21</v>
      </c>
      <c r="D28" s="26">
        <v>2732478.15</v>
      </c>
      <c r="E28" s="74">
        <v>143814.64</v>
      </c>
      <c r="F28" s="78"/>
      <c r="G28" s="78"/>
      <c r="H28" s="78"/>
      <c r="I28" s="78"/>
      <c r="J28" s="78"/>
      <c r="K28" s="67"/>
    </row>
    <row r="29" spans="1:11" ht="27.75" customHeight="1" thickBot="1">
      <c r="A29" s="27" t="s">
        <v>23</v>
      </c>
      <c r="B29" s="28">
        <f>B32+B34</f>
        <v>10737420</v>
      </c>
      <c r="C29" s="28">
        <f>C32+C34</f>
        <v>5326917.4</v>
      </c>
      <c r="D29" s="28">
        <f>D32+D34</f>
        <v>5139977.47</v>
      </c>
      <c r="E29" s="75">
        <f>E32+E34</f>
        <v>270525.13</v>
      </c>
      <c r="F29" s="78"/>
      <c r="G29" s="78"/>
      <c r="H29" s="78"/>
      <c r="I29" s="78"/>
      <c r="J29" s="78"/>
      <c r="K29" s="67"/>
    </row>
    <row r="30" spans="1:11" ht="9" customHeight="1">
      <c r="A30" s="110" t="s">
        <v>24</v>
      </c>
      <c r="B30" s="24"/>
      <c r="C30" s="24"/>
      <c r="D30" s="24"/>
      <c r="E30" s="73"/>
      <c r="F30" s="78"/>
      <c r="G30" s="78"/>
      <c r="H30" s="78"/>
      <c r="I30" s="78"/>
      <c r="J30" s="78"/>
      <c r="K30" s="67"/>
    </row>
    <row r="31" spans="1:11" ht="64.5" customHeight="1" thickBot="1">
      <c r="A31" s="110"/>
      <c r="B31" s="24"/>
      <c r="C31" s="24"/>
      <c r="D31" s="24"/>
      <c r="E31" s="73"/>
      <c r="F31" s="77"/>
      <c r="G31" s="77"/>
      <c r="H31" s="77"/>
      <c r="I31" s="77"/>
      <c r="J31" s="78"/>
      <c r="K31" s="67"/>
    </row>
    <row r="32" spans="1:11" ht="29.25" customHeight="1" thickBot="1">
      <c r="A32" s="52" t="s">
        <v>25</v>
      </c>
      <c r="B32" s="24">
        <f>SUM(C32:E32)</f>
        <v>6250140</v>
      </c>
      <c r="C32" s="24">
        <v>3004591.34</v>
      </c>
      <c r="D32" s="24">
        <v>3083271.23</v>
      </c>
      <c r="E32" s="73">
        <v>162277.43</v>
      </c>
      <c r="F32" s="79"/>
      <c r="G32" s="79"/>
      <c r="H32" s="79"/>
      <c r="I32" s="79"/>
      <c r="J32" s="78"/>
      <c r="K32" s="67"/>
    </row>
    <row r="33" spans="1:11" ht="79.5" customHeight="1" thickBot="1">
      <c r="A33" s="25" t="s">
        <v>26</v>
      </c>
      <c r="B33" s="24"/>
      <c r="C33" s="24"/>
      <c r="D33" s="24"/>
      <c r="E33" s="73"/>
      <c r="F33" s="77"/>
      <c r="G33" s="77"/>
      <c r="H33" s="77"/>
      <c r="I33" s="77"/>
      <c r="J33" s="78"/>
      <c r="K33" s="67"/>
    </row>
    <row r="34" spans="1:11" ht="29.25" customHeight="1" thickBot="1">
      <c r="A34" s="53" t="s">
        <v>27</v>
      </c>
      <c r="B34" s="24">
        <f>SUM(C34:E34)</f>
        <v>4487280</v>
      </c>
      <c r="C34" s="24">
        <v>2322326.06</v>
      </c>
      <c r="D34" s="24">
        <v>2056706.24</v>
      </c>
      <c r="E34" s="73">
        <v>108247.7</v>
      </c>
      <c r="F34" s="79"/>
      <c r="G34" s="79"/>
      <c r="H34" s="79"/>
      <c r="I34" s="79"/>
      <c r="J34" s="78"/>
      <c r="K34" s="67"/>
    </row>
    <row r="35" spans="1:11" ht="26.25" thickBot="1">
      <c r="A35" s="27" t="s">
        <v>28</v>
      </c>
      <c r="B35" s="29">
        <f>B37+B40</f>
        <v>12500280</v>
      </c>
      <c r="C35" s="29">
        <f>C37+C40</f>
        <v>5978568.21</v>
      </c>
      <c r="D35" s="29">
        <f>D37+D40</f>
        <v>6195626.2</v>
      </c>
      <c r="E35" s="32">
        <f>E37+E40</f>
        <v>326085.58999999997</v>
      </c>
      <c r="F35" s="77"/>
      <c r="G35" s="77"/>
      <c r="H35" s="77"/>
      <c r="I35" s="77"/>
      <c r="J35" s="78"/>
      <c r="K35" s="67"/>
    </row>
    <row r="36" spans="1:11" ht="72" customHeight="1" thickBot="1">
      <c r="A36" s="22" t="s">
        <v>29</v>
      </c>
      <c r="B36" s="11"/>
      <c r="C36" s="11"/>
      <c r="D36" s="11"/>
      <c r="E36" s="11"/>
      <c r="F36" s="78"/>
      <c r="G36" s="78"/>
      <c r="H36" s="78"/>
      <c r="I36" s="78"/>
      <c r="J36" s="78"/>
      <c r="K36" s="67"/>
    </row>
    <row r="37" spans="1:11" ht="34.5" customHeight="1" thickBot="1">
      <c r="A37" s="52" t="s">
        <v>30</v>
      </c>
      <c r="B37" s="14">
        <f>SUM(C37:E37)</f>
        <v>4487280</v>
      </c>
      <c r="C37" s="14">
        <v>2059916.33</v>
      </c>
      <c r="D37" s="14">
        <v>2305995.49</v>
      </c>
      <c r="E37" s="14">
        <v>121368.18</v>
      </c>
      <c r="F37" s="78"/>
      <c r="G37" s="78"/>
      <c r="H37" s="78"/>
      <c r="I37" s="78"/>
      <c r="J37" s="78"/>
      <c r="K37" s="67"/>
    </row>
    <row r="38" spans="1:11" ht="84" customHeight="1" thickBot="1">
      <c r="A38" s="30" t="s">
        <v>31</v>
      </c>
      <c r="B38" s="10"/>
      <c r="C38" s="11"/>
      <c r="D38" s="12"/>
      <c r="E38" s="11"/>
      <c r="F38" s="78"/>
      <c r="G38" s="78"/>
      <c r="H38" s="78"/>
      <c r="I38" s="78"/>
      <c r="J38" s="78"/>
      <c r="K38" s="67"/>
    </row>
    <row r="39" spans="1:11" ht="39.75" customHeight="1" thickBot="1">
      <c r="A39" s="17" t="s">
        <v>32</v>
      </c>
      <c r="B39" s="13"/>
      <c r="C39" s="14"/>
      <c r="D39" s="15"/>
      <c r="E39" s="14"/>
      <c r="F39" s="78"/>
      <c r="G39" s="78"/>
      <c r="H39" s="78"/>
      <c r="I39" s="78"/>
      <c r="J39" s="78"/>
      <c r="K39" s="67"/>
    </row>
    <row r="40" spans="1:11" ht="43.5" customHeight="1" thickBot="1">
      <c r="A40" s="54" t="s">
        <v>30</v>
      </c>
      <c r="B40" s="18">
        <f>SUM(C40:E40)</f>
        <v>8013000</v>
      </c>
      <c r="C40" s="19">
        <v>3918651.88</v>
      </c>
      <c r="D40" s="20">
        <v>3889630.71</v>
      </c>
      <c r="E40" s="19">
        <v>204717.41</v>
      </c>
      <c r="F40" s="79"/>
      <c r="G40" s="79"/>
      <c r="H40" s="79"/>
      <c r="I40" s="79"/>
      <c r="J40" s="78"/>
      <c r="K40" s="67"/>
    </row>
    <row r="41" spans="1:11" ht="29.25" customHeight="1" thickBot="1">
      <c r="A41" s="31" t="s">
        <v>33</v>
      </c>
      <c r="B41" s="32">
        <f>B45+B48+B51</f>
        <v>34695488.7</v>
      </c>
      <c r="C41" s="32">
        <f>C45+C48+C51</f>
        <v>18250814.979999997</v>
      </c>
      <c r="D41" s="32">
        <f>D45+D48+D51</f>
        <v>15622440.02</v>
      </c>
      <c r="E41" s="32">
        <f>E45+E48+E51</f>
        <v>822233.7</v>
      </c>
      <c r="F41" s="77"/>
      <c r="G41" s="77"/>
      <c r="H41" s="77"/>
      <c r="I41" s="77"/>
      <c r="J41" s="78"/>
      <c r="K41" s="67"/>
    </row>
    <row r="42" spans="1:11" ht="66.75" customHeight="1">
      <c r="A42" s="109" t="s">
        <v>34</v>
      </c>
      <c r="B42" s="11"/>
      <c r="C42" s="11"/>
      <c r="D42" s="11"/>
      <c r="E42" s="11"/>
      <c r="F42" s="77"/>
      <c r="G42" s="77"/>
      <c r="H42" s="77"/>
      <c r="I42" s="77"/>
      <c r="J42" s="78"/>
      <c r="K42" s="67"/>
    </row>
    <row r="43" spans="1:11" ht="11.25" customHeight="1">
      <c r="A43" s="110"/>
      <c r="B43" s="14"/>
      <c r="C43" s="14"/>
      <c r="D43" s="14"/>
      <c r="E43" s="14"/>
      <c r="F43" s="78"/>
      <c r="G43" s="78"/>
      <c r="H43" s="78"/>
      <c r="I43" s="78"/>
      <c r="J43" s="78"/>
      <c r="K43" s="67"/>
    </row>
    <row r="44" spans="1:11" ht="40.5" customHeight="1" thickBot="1">
      <c r="A44" s="22" t="s">
        <v>35</v>
      </c>
      <c r="B44" s="14"/>
      <c r="C44" s="14"/>
      <c r="D44" s="14"/>
      <c r="E44" s="14"/>
      <c r="F44" s="78"/>
      <c r="G44" s="78"/>
      <c r="H44" s="78"/>
      <c r="I44" s="78"/>
      <c r="J44" s="78"/>
      <c r="K44" s="67"/>
    </row>
    <row r="45" spans="1:11" ht="40.5" customHeight="1" thickBot="1">
      <c r="A45" s="52" t="s">
        <v>27</v>
      </c>
      <c r="B45" s="14">
        <f>SUM(C45:E45)</f>
        <v>13926594.000000002</v>
      </c>
      <c r="C45" s="14">
        <v>7327791.55</v>
      </c>
      <c r="D45" s="14">
        <v>6268862.32</v>
      </c>
      <c r="E45" s="14">
        <v>329940.13</v>
      </c>
      <c r="F45" s="79"/>
      <c r="G45" s="79"/>
      <c r="H45" s="79"/>
      <c r="I45" s="79"/>
      <c r="J45" s="78"/>
      <c r="K45" s="67"/>
    </row>
    <row r="46" spans="1:11" ht="75" customHeight="1" thickBot="1">
      <c r="A46" s="17" t="s">
        <v>36</v>
      </c>
      <c r="B46" s="10"/>
      <c r="C46" s="11"/>
      <c r="D46" s="12"/>
      <c r="E46" s="11"/>
      <c r="F46" s="77"/>
      <c r="G46" s="77"/>
      <c r="H46" s="77"/>
      <c r="I46" s="77"/>
      <c r="J46" s="78"/>
      <c r="K46" s="67"/>
    </row>
    <row r="47" spans="1:11" ht="40.5" customHeight="1" thickBot="1">
      <c r="A47" s="16" t="s">
        <v>37</v>
      </c>
      <c r="B47" s="13"/>
      <c r="C47" s="14"/>
      <c r="D47" s="15"/>
      <c r="E47" s="14"/>
      <c r="F47" s="78"/>
      <c r="G47" s="78"/>
      <c r="H47" s="78"/>
      <c r="I47" s="78"/>
      <c r="J47" s="78"/>
      <c r="K47" s="67"/>
    </row>
    <row r="48" spans="1:11" ht="40.5" customHeight="1" thickBot="1">
      <c r="A48" s="50" t="s">
        <v>38</v>
      </c>
      <c r="B48" s="14">
        <f>SUM(C48:E48)</f>
        <v>16346520</v>
      </c>
      <c r="C48" s="14">
        <v>8523942.53</v>
      </c>
      <c r="D48" s="15">
        <v>7431448.59</v>
      </c>
      <c r="E48" s="14">
        <v>391128.88</v>
      </c>
      <c r="F48" s="79"/>
      <c r="G48" s="79"/>
      <c r="H48" s="79"/>
      <c r="I48" s="79"/>
      <c r="J48" s="78"/>
      <c r="K48" s="67"/>
    </row>
    <row r="49" spans="1:11" ht="80.25" customHeight="1" thickBot="1">
      <c r="A49" s="17" t="s">
        <v>39</v>
      </c>
      <c r="B49" s="11"/>
      <c r="C49" s="11"/>
      <c r="D49" s="12"/>
      <c r="E49" s="11"/>
      <c r="F49" s="77"/>
      <c r="G49" s="77"/>
      <c r="H49" s="77"/>
      <c r="I49" s="77"/>
      <c r="J49" s="78"/>
      <c r="K49" s="67"/>
    </row>
    <row r="50" spans="1:11" ht="40.5" customHeight="1" thickBot="1">
      <c r="A50" s="17" t="s">
        <v>40</v>
      </c>
      <c r="B50" s="14"/>
      <c r="C50" s="14"/>
      <c r="D50" s="15"/>
      <c r="E50" s="14"/>
      <c r="F50" s="78"/>
      <c r="G50" s="78"/>
      <c r="H50" s="78"/>
      <c r="I50" s="78"/>
      <c r="J50" s="78"/>
      <c r="K50" s="67"/>
    </row>
    <row r="51" spans="1:11" ht="40.5" customHeight="1" thickBot="1">
      <c r="A51" s="50" t="s">
        <v>22</v>
      </c>
      <c r="B51" s="19">
        <f>SUM(C51:E51)</f>
        <v>4422374.7</v>
      </c>
      <c r="C51" s="19">
        <v>2399080.9</v>
      </c>
      <c r="D51" s="20">
        <v>1922129.11</v>
      </c>
      <c r="E51" s="19">
        <v>101164.69</v>
      </c>
      <c r="F51" s="81"/>
      <c r="G51" s="81"/>
      <c r="H51" s="81"/>
      <c r="I51" s="81"/>
      <c r="J51" s="78"/>
      <c r="K51" s="67"/>
    </row>
    <row r="52" spans="1:11" ht="29.25" thickBot="1">
      <c r="A52" s="60" t="s">
        <v>41</v>
      </c>
      <c r="B52" s="58">
        <f>B53</f>
        <v>170511431.63</v>
      </c>
      <c r="C52" s="58">
        <f>C53</f>
        <v>92721819.95</v>
      </c>
      <c r="D52" s="58">
        <f>D53</f>
        <v>38894805.84</v>
      </c>
      <c r="E52" s="59">
        <f>E53</f>
        <v>38894805.84</v>
      </c>
      <c r="F52" s="78"/>
      <c r="G52" s="78"/>
      <c r="H52" s="78"/>
      <c r="I52" s="78"/>
      <c r="J52" s="78"/>
      <c r="K52" s="67"/>
    </row>
    <row r="53" spans="1:11" ht="26.25" thickBot="1">
      <c r="A53" s="7" t="s">
        <v>42</v>
      </c>
      <c r="B53" s="6">
        <f>B57</f>
        <v>170511431.63</v>
      </c>
      <c r="C53" s="6">
        <f>C57</f>
        <v>92721819.95</v>
      </c>
      <c r="D53" s="6">
        <f>D57</f>
        <v>38894805.84</v>
      </c>
      <c r="E53" s="76">
        <f>E57</f>
        <v>38894805.84</v>
      </c>
      <c r="F53" s="77"/>
      <c r="G53" s="77"/>
      <c r="H53" s="77"/>
      <c r="I53" s="77"/>
      <c r="J53" s="78"/>
      <c r="K53" s="67"/>
    </row>
    <row r="54" spans="1:11" ht="15.75">
      <c r="A54" s="114" t="s">
        <v>68</v>
      </c>
      <c r="B54" s="34"/>
      <c r="C54" s="35"/>
      <c r="D54" s="34"/>
      <c r="E54" s="35"/>
      <c r="F54" s="78"/>
      <c r="G54" s="78"/>
      <c r="H54" s="78"/>
      <c r="I54" s="78"/>
      <c r="J54" s="78"/>
      <c r="K54" s="67"/>
    </row>
    <row r="55" spans="1:11" ht="66" customHeight="1" thickBot="1">
      <c r="A55" s="115"/>
      <c r="B55" s="37"/>
      <c r="C55" s="38"/>
      <c r="D55" s="37"/>
      <c r="E55" s="38"/>
      <c r="F55" s="78"/>
      <c r="G55" s="78"/>
      <c r="H55" s="78"/>
      <c r="I55" s="78"/>
      <c r="J55" s="78"/>
      <c r="K55" s="67"/>
    </row>
    <row r="56" spans="1:11" ht="39" thickBot="1">
      <c r="A56" s="39" t="s">
        <v>43</v>
      </c>
      <c r="B56" s="37"/>
      <c r="C56" s="38"/>
      <c r="D56" s="37"/>
      <c r="E56" s="38"/>
      <c r="F56" s="78"/>
      <c r="G56" s="78"/>
      <c r="H56" s="78"/>
      <c r="I56" s="78"/>
      <c r="J56" s="78"/>
      <c r="K56" s="67"/>
    </row>
    <row r="57" spans="1:11" ht="39" thickBot="1">
      <c r="A57" s="39" t="s">
        <v>44</v>
      </c>
      <c r="B57" s="41">
        <f>C57+D57+E57</f>
        <v>170511431.63</v>
      </c>
      <c r="C57" s="40">
        <v>92721819.95</v>
      </c>
      <c r="D57" s="41">
        <v>38894805.84</v>
      </c>
      <c r="E57" s="40">
        <v>38894805.84</v>
      </c>
      <c r="F57" s="79"/>
      <c r="G57" s="79"/>
      <c r="H57" s="79"/>
      <c r="I57" s="79"/>
      <c r="J57" s="78"/>
      <c r="K57" s="67"/>
    </row>
    <row r="58" spans="1:11" ht="43.5" thickBot="1">
      <c r="A58" s="55" t="s">
        <v>45</v>
      </c>
      <c r="B58" s="56">
        <f>B59</f>
        <v>7468116.01</v>
      </c>
      <c r="C58" s="59">
        <f>C59</f>
        <v>3695603.61</v>
      </c>
      <c r="D58" s="56">
        <f>D59</f>
        <v>3395261.16</v>
      </c>
      <c r="E58" s="59">
        <f>E59</f>
        <v>377251.24</v>
      </c>
      <c r="F58" s="78"/>
      <c r="G58" s="78"/>
      <c r="H58" s="78"/>
      <c r="I58" s="78"/>
      <c r="J58" s="78"/>
      <c r="K58" s="67"/>
    </row>
    <row r="59" spans="1:11" ht="26.25" thickBot="1">
      <c r="A59" s="27" t="s">
        <v>46</v>
      </c>
      <c r="B59" s="42">
        <f>B63</f>
        <v>7468116.01</v>
      </c>
      <c r="C59" s="32">
        <f>C63</f>
        <v>3695603.61</v>
      </c>
      <c r="D59" s="32">
        <f>D63</f>
        <v>3395261.16</v>
      </c>
      <c r="E59" s="32">
        <f>E63</f>
        <v>377251.24</v>
      </c>
      <c r="F59" s="77"/>
      <c r="G59" s="77"/>
      <c r="H59" s="77"/>
      <c r="I59" s="77"/>
      <c r="J59" s="78"/>
      <c r="K59" s="67"/>
    </row>
    <row r="60" spans="1:11" ht="15.75">
      <c r="A60" s="109" t="s">
        <v>74</v>
      </c>
      <c r="B60" s="43"/>
      <c r="C60" s="44"/>
      <c r="D60" s="43"/>
      <c r="E60" s="44"/>
      <c r="F60" s="78"/>
      <c r="G60" s="78"/>
      <c r="H60" s="78"/>
      <c r="I60" s="78"/>
      <c r="J60" s="78"/>
      <c r="K60" s="67"/>
    </row>
    <row r="61" spans="1:11" ht="63" customHeight="1" thickBot="1">
      <c r="A61" s="110"/>
      <c r="B61" s="45"/>
      <c r="C61" s="46"/>
      <c r="D61" s="45"/>
      <c r="E61" s="46"/>
      <c r="F61" s="78"/>
      <c r="G61" s="78"/>
      <c r="H61" s="78"/>
      <c r="I61" s="78"/>
      <c r="J61" s="78"/>
      <c r="K61" s="67"/>
    </row>
    <row r="62" spans="1:11" ht="39" thickBot="1">
      <c r="A62" s="25" t="s">
        <v>48</v>
      </c>
      <c r="B62" s="45"/>
      <c r="C62" s="46"/>
      <c r="D62" s="45"/>
      <c r="E62" s="46"/>
      <c r="F62" s="78"/>
      <c r="G62" s="78"/>
      <c r="H62" s="78"/>
      <c r="I62" s="78"/>
      <c r="J62" s="78"/>
      <c r="K62" s="67"/>
    </row>
    <row r="63" spans="1:11" ht="39" thickBot="1">
      <c r="A63" s="52" t="s">
        <v>73</v>
      </c>
      <c r="B63" s="47">
        <f>C63+D63+E63</f>
        <v>7468116.01</v>
      </c>
      <c r="C63" s="48">
        <v>3695603.61</v>
      </c>
      <c r="D63" s="47">
        <v>3395261.16</v>
      </c>
      <c r="E63" s="48">
        <v>377251.24</v>
      </c>
      <c r="F63" s="81"/>
      <c r="G63" s="81"/>
      <c r="H63" s="81"/>
      <c r="I63" s="81"/>
      <c r="J63" s="78"/>
      <c r="K63" s="67"/>
    </row>
    <row r="64" spans="1:11" ht="29.25" thickBot="1">
      <c r="A64" s="55" t="s">
        <v>51</v>
      </c>
      <c r="B64" s="58">
        <f>B65+B71</f>
        <v>92435964.75</v>
      </c>
      <c r="C64" s="58">
        <f>C65+C71</f>
        <v>39762401.62</v>
      </c>
      <c r="D64" s="58">
        <f>D65+D71</f>
        <v>36446530.75</v>
      </c>
      <c r="E64" s="59">
        <f>E65+E71</f>
        <v>16227032.38</v>
      </c>
      <c r="F64" s="78"/>
      <c r="G64" s="78"/>
      <c r="H64" s="78"/>
      <c r="I64" s="78"/>
      <c r="J64" s="78"/>
      <c r="K64" s="67"/>
    </row>
    <row r="65" spans="1:11" ht="26.25" thickBot="1">
      <c r="A65" s="7" t="s">
        <v>52</v>
      </c>
      <c r="B65" s="8">
        <f>B70</f>
        <v>77371524.75</v>
      </c>
      <c r="C65" s="8">
        <f>C70</f>
        <v>32694833.06</v>
      </c>
      <c r="D65" s="8">
        <f>D70</f>
        <v>28849502.88</v>
      </c>
      <c r="E65" s="71">
        <f>E70</f>
        <v>15827188.81</v>
      </c>
      <c r="F65" s="78"/>
      <c r="G65" s="78"/>
      <c r="H65" s="78"/>
      <c r="I65" s="78"/>
      <c r="J65" s="78"/>
      <c r="K65" s="67"/>
    </row>
    <row r="66" spans="1:11" ht="77.25" thickBot="1">
      <c r="A66" s="9" t="s">
        <v>53</v>
      </c>
      <c r="B66" s="10"/>
      <c r="C66" s="11"/>
      <c r="D66" s="12"/>
      <c r="E66" s="11"/>
      <c r="F66" s="77"/>
      <c r="G66" s="77"/>
      <c r="H66" s="77"/>
      <c r="I66" s="77"/>
      <c r="J66" s="78"/>
      <c r="K66" s="67"/>
    </row>
    <row r="67" spans="1:11" ht="39" thickBot="1">
      <c r="A67" s="9" t="s">
        <v>54</v>
      </c>
      <c r="B67" s="13"/>
      <c r="C67" s="14"/>
      <c r="D67" s="15"/>
      <c r="E67" s="14"/>
      <c r="F67" s="78"/>
      <c r="G67" s="78"/>
      <c r="H67" s="78"/>
      <c r="I67" s="78"/>
      <c r="J67" s="78"/>
      <c r="K67" s="67"/>
    </row>
    <row r="68" spans="1:11" ht="39" thickBot="1">
      <c r="A68" s="17" t="s">
        <v>55</v>
      </c>
      <c r="B68" s="13"/>
      <c r="C68" s="14"/>
      <c r="D68" s="15"/>
      <c r="E68" s="14"/>
      <c r="F68" s="78"/>
      <c r="G68" s="78"/>
      <c r="H68" s="78"/>
      <c r="I68" s="78"/>
      <c r="J68" s="78"/>
      <c r="K68" s="67"/>
    </row>
    <row r="69" spans="1:11" ht="39" thickBot="1">
      <c r="A69" s="17" t="s">
        <v>56</v>
      </c>
      <c r="B69" s="13"/>
      <c r="C69" s="14"/>
      <c r="D69" s="15"/>
      <c r="E69" s="14"/>
      <c r="F69" s="78"/>
      <c r="G69" s="78"/>
      <c r="H69" s="78"/>
      <c r="I69" s="78"/>
      <c r="J69" s="78"/>
      <c r="K69" s="67"/>
    </row>
    <row r="70" spans="1:11" ht="39" thickBot="1">
      <c r="A70" s="49" t="s">
        <v>57</v>
      </c>
      <c r="B70" s="18">
        <f>SUM(C70:E70)</f>
        <v>77371524.75</v>
      </c>
      <c r="C70" s="19">
        <v>32694833.06</v>
      </c>
      <c r="D70" s="20">
        <f>28849502.88</f>
        <v>28849502.88</v>
      </c>
      <c r="E70" s="19">
        <v>15827188.81</v>
      </c>
      <c r="F70" s="79"/>
      <c r="G70" s="79"/>
      <c r="H70" s="79"/>
      <c r="I70" s="79"/>
      <c r="J70" s="78"/>
      <c r="K70" s="67"/>
    </row>
    <row r="71" spans="1:11" ht="26.25" thickBot="1">
      <c r="A71" s="7" t="s">
        <v>64</v>
      </c>
      <c r="B71" s="6">
        <f>B75</f>
        <v>15064440</v>
      </c>
      <c r="C71" s="6">
        <f>C75</f>
        <v>7067568.56</v>
      </c>
      <c r="D71" s="6">
        <f>D75</f>
        <v>7597027.87</v>
      </c>
      <c r="E71" s="76">
        <f>E75</f>
        <v>399843.57</v>
      </c>
      <c r="F71" s="77"/>
      <c r="G71" s="77"/>
      <c r="H71" s="77"/>
      <c r="I71" s="77"/>
      <c r="J71" s="78"/>
      <c r="K71" s="67"/>
    </row>
    <row r="72" spans="1:11" ht="15.75">
      <c r="A72" s="109" t="s">
        <v>65</v>
      </c>
      <c r="B72" s="11"/>
      <c r="C72" s="11"/>
      <c r="D72" s="11"/>
      <c r="E72" s="11"/>
      <c r="F72" s="78"/>
      <c r="G72" s="78"/>
      <c r="H72" s="78"/>
      <c r="I72" s="78"/>
      <c r="J72" s="78"/>
      <c r="K72" s="67"/>
    </row>
    <row r="73" spans="1:11" ht="78" customHeight="1" thickBot="1">
      <c r="A73" s="110"/>
      <c r="B73" s="14"/>
      <c r="C73" s="14"/>
      <c r="D73" s="14"/>
      <c r="E73" s="14"/>
      <c r="F73" s="78"/>
      <c r="G73" s="78"/>
      <c r="H73" s="78"/>
      <c r="I73" s="78"/>
      <c r="J73" s="78"/>
      <c r="K73" s="67"/>
    </row>
    <row r="74" spans="1:11" ht="51.75" customHeight="1" thickBot="1">
      <c r="A74" s="25" t="s">
        <v>66</v>
      </c>
      <c r="B74" s="14"/>
      <c r="C74" s="14"/>
      <c r="D74" s="14"/>
      <c r="E74" s="14"/>
      <c r="F74" s="78"/>
      <c r="G74" s="78"/>
      <c r="H74" s="78"/>
      <c r="I74" s="78"/>
      <c r="J74" s="78"/>
      <c r="K74" s="67"/>
    </row>
    <row r="75" spans="1:11" ht="15.75">
      <c r="A75" s="111" t="s">
        <v>67</v>
      </c>
      <c r="B75" s="14">
        <f>SUM(C75:E75)</f>
        <v>15064440</v>
      </c>
      <c r="C75" s="14">
        <v>7067568.56</v>
      </c>
      <c r="D75" s="14">
        <v>7597027.87</v>
      </c>
      <c r="E75" s="14">
        <v>399843.57</v>
      </c>
      <c r="F75" s="79"/>
      <c r="G75" s="79"/>
      <c r="H75" s="79"/>
      <c r="I75" s="79"/>
      <c r="J75" s="78"/>
      <c r="K75" s="67"/>
    </row>
    <row r="76" spans="1:11" ht="16.5" thickBot="1">
      <c r="A76" s="112"/>
      <c r="B76" s="19"/>
      <c r="C76" s="19"/>
      <c r="D76" s="19"/>
      <c r="E76" s="19"/>
      <c r="F76" s="78"/>
      <c r="G76" s="78"/>
      <c r="H76" s="78"/>
      <c r="I76" s="78"/>
      <c r="J76" s="78"/>
      <c r="K76" s="67"/>
    </row>
    <row r="77" spans="1:11" ht="43.5" thickBot="1">
      <c r="A77" s="55" t="s">
        <v>58</v>
      </c>
      <c r="B77" s="56">
        <f>B78</f>
        <v>5989717.500000001</v>
      </c>
      <c r="C77" s="59">
        <f>C78</f>
        <v>3197025.14</v>
      </c>
      <c r="D77" s="56">
        <f>D78</f>
        <v>2653057.74</v>
      </c>
      <c r="E77" s="59">
        <f>E78</f>
        <v>139634.62</v>
      </c>
      <c r="F77" s="77"/>
      <c r="G77" s="77"/>
      <c r="H77" s="77"/>
      <c r="I77" s="77"/>
      <c r="J77" s="78"/>
      <c r="K77" s="67"/>
    </row>
    <row r="78" spans="1:11" ht="26.25" thickBot="1">
      <c r="A78" s="27" t="s">
        <v>59</v>
      </c>
      <c r="B78" s="42">
        <f>B82</f>
        <v>5989717.500000001</v>
      </c>
      <c r="C78" s="32">
        <f>C82</f>
        <v>3197025.14</v>
      </c>
      <c r="D78" s="42">
        <f>D82</f>
        <v>2653057.74</v>
      </c>
      <c r="E78" s="32">
        <f>E82</f>
        <v>139634.62</v>
      </c>
      <c r="F78" s="78"/>
      <c r="G78" s="78"/>
      <c r="H78" s="78"/>
      <c r="I78" s="78"/>
      <c r="J78" s="78"/>
      <c r="K78" s="67"/>
    </row>
    <row r="79" spans="1:11" ht="15.75">
      <c r="A79" s="110" t="s">
        <v>60</v>
      </c>
      <c r="B79" s="45"/>
      <c r="C79" s="46"/>
      <c r="D79" s="45"/>
      <c r="E79" s="46"/>
      <c r="F79" s="78"/>
      <c r="G79" s="78"/>
      <c r="H79" s="78"/>
      <c r="I79" s="78"/>
      <c r="J79" s="78"/>
      <c r="K79" s="67"/>
    </row>
    <row r="80" spans="1:11" ht="61.5" customHeight="1" thickBot="1">
      <c r="A80" s="110"/>
      <c r="B80" s="45"/>
      <c r="C80" s="46"/>
      <c r="D80" s="45"/>
      <c r="E80" s="46"/>
      <c r="F80" s="78"/>
      <c r="G80" s="78"/>
      <c r="H80" s="78"/>
      <c r="I80" s="78"/>
      <c r="J80" s="78"/>
      <c r="K80" s="67"/>
    </row>
    <row r="81" spans="1:11" ht="39" thickBot="1">
      <c r="A81" s="25" t="s">
        <v>61</v>
      </c>
      <c r="B81" s="45"/>
      <c r="C81" s="46"/>
      <c r="D81" s="45"/>
      <c r="E81" s="46"/>
      <c r="F81" s="78"/>
      <c r="G81" s="78"/>
      <c r="H81" s="78"/>
      <c r="I81" s="78"/>
      <c r="J81" s="78"/>
      <c r="K81" s="67"/>
    </row>
    <row r="82" spans="1:11" ht="39" thickBot="1">
      <c r="A82" s="52" t="s">
        <v>62</v>
      </c>
      <c r="B82" s="47">
        <f>C82+D82+E82</f>
        <v>5989717.500000001</v>
      </c>
      <c r="C82" s="48">
        <v>3197025.14</v>
      </c>
      <c r="D82" s="47">
        <v>2653057.74</v>
      </c>
      <c r="E82" s="48">
        <v>139634.62</v>
      </c>
      <c r="F82" s="79"/>
      <c r="G82" s="79"/>
      <c r="H82" s="79"/>
      <c r="I82" s="79"/>
      <c r="J82" s="78"/>
      <c r="K82" s="67"/>
    </row>
    <row r="83" spans="6:11" ht="15.75">
      <c r="F83" s="78"/>
      <c r="G83" s="78"/>
      <c r="H83" s="78"/>
      <c r="I83" s="78"/>
      <c r="J83" s="78"/>
      <c r="K83" s="67"/>
    </row>
    <row r="84" spans="6:11" ht="15.75">
      <c r="F84" s="78"/>
      <c r="G84" s="78"/>
      <c r="H84" s="78"/>
      <c r="I84" s="78"/>
      <c r="J84" s="78"/>
      <c r="K84" s="67"/>
    </row>
    <row r="85" spans="6:11" ht="15.75">
      <c r="F85" s="78"/>
      <c r="G85" s="78"/>
      <c r="H85" s="78"/>
      <c r="I85" s="78"/>
      <c r="J85" s="78"/>
      <c r="K85" s="67"/>
    </row>
    <row r="86" spans="6:11" ht="15.75">
      <c r="F86" s="78"/>
      <c r="G86" s="78"/>
      <c r="H86" s="78"/>
      <c r="I86" s="78"/>
      <c r="J86" s="78"/>
      <c r="K86" s="67"/>
    </row>
    <row r="87" spans="6:11" ht="15.75">
      <c r="F87" s="78"/>
      <c r="G87" s="78"/>
      <c r="H87" s="78"/>
      <c r="I87" s="78"/>
      <c r="J87" s="78"/>
      <c r="K87" s="67"/>
    </row>
    <row r="88" spans="6:11" ht="15.75">
      <c r="F88" s="78"/>
      <c r="G88" s="78"/>
      <c r="H88" s="78"/>
      <c r="I88" s="78"/>
      <c r="J88" s="78"/>
      <c r="K88" s="67"/>
    </row>
    <row r="89" spans="6:11" ht="15.75">
      <c r="F89" s="78"/>
      <c r="G89" s="78"/>
      <c r="H89" s="78"/>
      <c r="I89" s="78"/>
      <c r="J89" s="78"/>
      <c r="K89" s="67"/>
    </row>
    <row r="90" spans="6:11" ht="15.75">
      <c r="F90" s="78"/>
      <c r="G90" s="78"/>
      <c r="H90" s="78"/>
      <c r="I90" s="78"/>
      <c r="J90" s="78"/>
      <c r="K90" s="67"/>
    </row>
    <row r="91" spans="6:11" ht="15.75">
      <c r="F91" s="78"/>
      <c r="G91" s="78"/>
      <c r="H91" s="78"/>
      <c r="I91" s="78"/>
      <c r="J91" s="78"/>
      <c r="K91" s="67"/>
    </row>
    <row r="92" spans="6:11" ht="15.75">
      <c r="F92" s="78"/>
      <c r="G92" s="78"/>
      <c r="H92" s="78"/>
      <c r="I92" s="78"/>
      <c r="J92" s="78"/>
      <c r="K92" s="67"/>
    </row>
    <row r="93" spans="6:11" ht="15.75">
      <c r="F93" s="78"/>
      <c r="G93" s="78"/>
      <c r="H93" s="78"/>
      <c r="I93" s="78"/>
      <c r="J93" s="78"/>
      <c r="K93" s="67"/>
    </row>
    <row r="94" spans="6:11" ht="15.75">
      <c r="F94" s="78"/>
      <c r="G94" s="78"/>
      <c r="H94" s="78"/>
      <c r="I94" s="78"/>
      <c r="J94" s="78"/>
      <c r="K94" s="67"/>
    </row>
    <row r="95" spans="6:11" ht="15.75">
      <c r="F95" s="78"/>
      <c r="G95" s="78"/>
      <c r="H95" s="78"/>
      <c r="I95" s="78"/>
      <c r="J95" s="78"/>
      <c r="K95" s="67"/>
    </row>
    <row r="96" spans="6:11" ht="15.75">
      <c r="F96" s="78"/>
      <c r="G96" s="78"/>
      <c r="H96" s="78"/>
      <c r="I96" s="78"/>
      <c r="J96" s="78"/>
      <c r="K96" s="67"/>
    </row>
    <row r="97" spans="6:11" ht="15.75">
      <c r="F97" s="78"/>
      <c r="G97" s="78"/>
      <c r="H97" s="78"/>
      <c r="I97" s="78"/>
      <c r="J97" s="78"/>
      <c r="K97" s="67"/>
    </row>
    <row r="98" spans="6:11" ht="15.75">
      <c r="F98" s="78"/>
      <c r="G98" s="78"/>
      <c r="H98" s="78"/>
      <c r="I98" s="78"/>
      <c r="J98" s="78"/>
      <c r="K98" s="67"/>
    </row>
    <row r="99" spans="6:11" ht="15.75">
      <c r="F99" s="78"/>
      <c r="G99" s="78"/>
      <c r="H99" s="78"/>
      <c r="I99" s="78"/>
      <c r="J99" s="78"/>
      <c r="K99" s="67"/>
    </row>
    <row r="100" spans="6:11" ht="15.75">
      <c r="F100" s="78"/>
      <c r="G100" s="78"/>
      <c r="H100" s="78"/>
      <c r="I100" s="78"/>
      <c r="J100" s="78"/>
      <c r="K100" s="67"/>
    </row>
    <row r="101" spans="6:11" ht="15.75">
      <c r="F101" s="78"/>
      <c r="G101" s="78"/>
      <c r="H101" s="78"/>
      <c r="I101" s="78"/>
      <c r="J101" s="78"/>
      <c r="K101" s="67"/>
    </row>
    <row r="102" spans="6:11" ht="15.75">
      <c r="F102" s="78"/>
      <c r="G102" s="78"/>
      <c r="H102" s="78"/>
      <c r="I102" s="78"/>
      <c r="J102" s="78"/>
      <c r="K102" s="67"/>
    </row>
    <row r="103" spans="6:11" ht="15.75">
      <c r="F103" s="78"/>
      <c r="G103" s="78"/>
      <c r="H103" s="78"/>
      <c r="I103" s="78"/>
      <c r="J103" s="78"/>
      <c r="K103" s="67"/>
    </row>
    <row r="104" spans="6:11" ht="15.75">
      <c r="F104" s="78"/>
      <c r="G104" s="78"/>
      <c r="H104" s="78"/>
      <c r="I104" s="78"/>
      <c r="J104" s="78"/>
      <c r="K104" s="67"/>
    </row>
    <row r="105" spans="6:11" ht="15.75">
      <c r="F105" s="78"/>
      <c r="G105" s="78"/>
      <c r="H105" s="78"/>
      <c r="I105" s="78"/>
      <c r="J105" s="78"/>
      <c r="K105" s="67"/>
    </row>
    <row r="106" spans="6:11" ht="15.75">
      <c r="F106" s="78"/>
      <c r="G106" s="78"/>
      <c r="H106" s="78"/>
      <c r="I106" s="78"/>
      <c r="J106" s="78"/>
      <c r="K106" s="67"/>
    </row>
    <row r="107" spans="6:11" ht="15.75">
      <c r="F107" s="78"/>
      <c r="G107" s="78"/>
      <c r="H107" s="78"/>
      <c r="I107" s="78"/>
      <c r="J107" s="78"/>
      <c r="K107" s="67"/>
    </row>
    <row r="108" spans="6:11" ht="15.75">
      <c r="F108" s="67"/>
      <c r="G108" s="67"/>
      <c r="H108" s="67"/>
      <c r="I108" s="67"/>
      <c r="J108" s="67"/>
      <c r="K108" s="67"/>
    </row>
    <row r="109" spans="6:11" ht="15.75">
      <c r="F109" s="67"/>
      <c r="G109" s="67"/>
      <c r="H109" s="67"/>
      <c r="I109" s="67"/>
      <c r="J109" s="67"/>
      <c r="K109" s="67"/>
    </row>
    <row r="110" spans="6:11" ht="15.75">
      <c r="F110" s="67"/>
      <c r="G110" s="67"/>
      <c r="H110" s="67"/>
      <c r="I110" s="67"/>
      <c r="J110" s="67"/>
      <c r="K110" s="67"/>
    </row>
    <row r="111" spans="6:11" ht="15.75">
      <c r="F111" s="67"/>
      <c r="G111" s="67"/>
      <c r="H111" s="67"/>
      <c r="I111" s="67"/>
      <c r="J111" s="67"/>
      <c r="K111" s="67"/>
    </row>
    <row r="112" spans="6:11" ht="15.75">
      <c r="F112" s="67"/>
      <c r="G112" s="67"/>
      <c r="H112" s="67"/>
      <c r="I112" s="67"/>
      <c r="J112" s="67"/>
      <c r="K112" s="67"/>
    </row>
    <row r="113" spans="6:11" ht="15.75">
      <c r="F113" s="67"/>
      <c r="G113" s="67"/>
      <c r="H113" s="67"/>
      <c r="I113" s="67"/>
      <c r="J113" s="67"/>
      <c r="K113" s="67"/>
    </row>
    <row r="114" spans="6:11" ht="15.75">
      <c r="F114" s="67"/>
      <c r="G114" s="67"/>
      <c r="H114" s="67"/>
      <c r="I114" s="67"/>
      <c r="J114" s="67"/>
      <c r="K114" s="67"/>
    </row>
    <row r="115" spans="6:11" ht="15.75">
      <c r="F115" s="67"/>
      <c r="G115" s="67"/>
      <c r="H115" s="67"/>
      <c r="I115" s="67"/>
      <c r="J115" s="67"/>
      <c r="K115" s="67"/>
    </row>
    <row r="116" spans="6:11" ht="15.75">
      <c r="F116" s="67"/>
      <c r="G116" s="67"/>
      <c r="H116" s="67"/>
      <c r="I116" s="67"/>
      <c r="J116" s="67"/>
      <c r="K116" s="67"/>
    </row>
    <row r="117" spans="6:11" ht="15.75">
      <c r="F117" s="67"/>
      <c r="G117" s="67"/>
      <c r="H117" s="67"/>
      <c r="I117" s="67"/>
      <c r="J117" s="67"/>
      <c r="K117" s="67"/>
    </row>
    <row r="118" spans="6:11" ht="15.75">
      <c r="F118" s="67"/>
      <c r="G118" s="67"/>
      <c r="H118" s="67"/>
      <c r="I118" s="67"/>
      <c r="J118" s="67"/>
      <c r="K118" s="67"/>
    </row>
    <row r="119" spans="6:11" ht="15.75">
      <c r="F119" s="67"/>
      <c r="G119" s="67"/>
      <c r="H119" s="67"/>
      <c r="I119" s="67"/>
      <c r="J119" s="67"/>
      <c r="K119" s="67"/>
    </row>
    <row r="120" spans="6:11" ht="15.75">
      <c r="F120" s="67"/>
      <c r="G120" s="67"/>
      <c r="H120" s="67"/>
      <c r="I120" s="67"/>
      <c r="J120" s="67"/>
      <c r="K120" s="67"/>
    </row>
    <row r="121" spans="6:11" ht="15.75">
      <c r="F121" s="67"/>
      <c r="G121" s="67"/>
      <c r="H121" s="67"/>
      <c r="I121" s="67"/>
      <c r="J121" s="67"/>
      <c r="K121" s="67"/>
    </row>
    <row r="122" spans="6:11" ht="15.75">
      <c r="F122" s="67"/>
      <c r="G122" s="67"/>
      <c r="H122" s="67"/>
      <c r="I122" s="67"/>
      <c r="J122" s="67"/>
      <c r="K122" s="67"/>
    </row>
    <row r="123" spans="6:11" ht="15.75">
      <c r="F123" s="67"/>
      <c r="G123" s="67"/>
      <c r="H123" s="67"/>
      <c r="I123" s="67"/>
      <c r="J123" s="67"/>
      <c r="K123" s="67"/>
    </row>
    <row r="124" spans="6:11" ht="15.75">
      <c r="F124" s="67"/>
      <c r="G124" s="67"/>
      <c r="H124" s="67"/>
      <c r="I124" s="67"/>
      <c r="J124" s="67"/>
      <c r="K124" s="67"/>
    </row>
    <row r="125" spans="6:11" ht="15.75">
      <c r="F125" s="67"/>
      <c r="G125" s="67"/>
      <c r="H125" s="67"/>
      <c r="I125" s="67"/>
      <c r="J125" s="67"/>
      <c r="K125" s="67"/>
    </row>
    <row r="126" spans="6:11" ht="15.75">
      <c r="F126" s="67"/>
      <c r="G126" s="67"/>
      <c r="H126" s="67"/>
      <c r="I126" s="67"/>
      <c r="J126" s="67"/>
      <c r="K126" s="67"/>
    </row>
    <row r="127" spans="6:11" ht="15.75">
      <c r="F127" s="67"/>
      <c r="G127" s="67"/>
      <c r="H127" s="67"/>
      <c r="I127" s="67"/>
      <c r="J127" s="67"/>
      <c r="K127" s="67"/>
    </row>
    <row r="128" spans="6:11" ht="15.75">
      <c r="F128" s="67"/>
      <c r="G128" s="67"/>
      <c r="H128" s="67"/>
      <c r="I128" s="67"/>
      <c r="J128" s="67"/>
      <c r="K128" s="67"/>
    </row>
    <row r="129" spans="6:11" ht="15.75">
      <c r="F129" s="67"/>
      <c r="G129" s="67"/>
      <c r="H129" s="67"/>
      <c r="I129" s="67"/>
      <c r="J129" s="67"/>
      <c r="K129" s="67"/>
    </row>
    <row r="130" spans="6:11" ht="15.75">
      <c r="F130" s="67"/>
      <c r="G130" s="67"/>
      <c r="H130" s="67"/>
      <c r="I130" s="67"/>
      <c r="J130" s="67"/>
      <c r="K130" s="67"/>
    </row>
    <row r="131" spans="6:11" ht="15.75">
      <c r="F131" s="67"/>
      <c r="G131" s="67"/>
      <c r="H131" s="67"/>
      <c r="I131" s="67"/>
      <c r="J131" s="67"/>
      <c r="K131" s="67"/>
    </row>
    <row r="132" spans="6:11" ht="15.75">
      <c r="F132" s="67"/>
      <c r="G132" s="67"/>
      <c r="H132" s="67"/>
      <c r="I132" s="67"/>
      <c r="J132" s="67"/>
      <c r="K132" s="67"/>
    </row>
    <row r="133" spans="6:11" ht="15.75">
      <c r="F133" s="67"/>
      <c r="G133" s="67"/>
      <c r="H133" s="67"/>
      <c r="I133" s="67"/>
      <c r="J133" s="67"/>
      <c r="K133" s="67"/>
    </row>
    <row r="134" spans="6:11" ht="15.75">
      <c r="F134" s="67"/>
      <c r="G134" s="67"/>
      <c r="H134" s="67"/>
      <c r="I134" s="67"/>
      <c r="J134" s="67"/>
      <c r="K134" s="67"/>
    </row>
    <row r="135" spans="6:11" ht="15.75">
      <c r="F135" s="67"/>
      <c r="G135" s="67"/>
      <c r="H135" s="67"/>
      <c r="I135" s="67"/>
      <c r="J135" s="67"/>
      <c r="K135" s="67"/>
    </row>
    <row r="136" spans="6:11" ht="15.75">
      <c r="F136" s="67"/>
      <c r="G136" s="67"/>
      <c r="H136" s="67"/>
      <c r="I136" s="67"/>
      <c r="J136" s="67"/>
      <c r="K136" s="67"/>
    </row>
    <row r="137" spans="6:11" ht="15.75">
      <c r="F137" s="67"/>
      <c r="G137" s="67"/>
      <c r="H137" s="67"/>
      <c r="I137" s="67"/>
      <c r="J137" s="67"/>
      <c r="K137" s="67"/>
    </row>
    <row r="138" spans="6:11" ht="15.75">
      <c r="F138" s="67"/>
      <c r="G138" s="67"/>
      <c r="H138" s="67"/>
      <c r="I138" s="67"/>
      <c r="J138" s="67"/>
      <c r="K138" s="67"/>
    </row>
    <row r="139" spans="6:11" ht="15.75">
      <c r="F139" s="67"/>
      <c r="G139" s="67"/>
      <c r="H139" s="67"/>
      <c r="I139" s="67"/>
      <c r="J139" s="67"/>
      <c r="K139" s="67"/>
    </row>
    <row r="140" spans="6:11" ht="15.75">
      <c r="F140" s="67"/>
      <c r="G140" s="67"/>
      <c r="H140" s="67"/>
      <c r="I140" s="67"/>
      <c r="J140" s="67"/>
      <c r="K140" s="67"/>
    </row>
    <row r="141" spans="6:11" ht="15.75">
      <c r="F141" s="67"/>
      <c r="G141" s="67"/>
      <c r="H141" s="67"/>
      <c r="I141" s="67"/>
      <c r="J141" s="67"/>
      <c r="K141" s="67"/>
    </row>
    <row r="142" spans="6:11" ht="15.75">
      <c r="F142" s="67"/>
      <c r="G142" s="67"/>
      <c r="H142" s="67"/>
      <c r="I142" s="67"/>
      <c r="J142" s="67"/>
      <c r="K142" s="67"/>
    </row>
    <row r="143" spans="6:11" ht="15.75">
      <c r="F143" s="67"/>
      <c r="G143" s="67"/>
      <c r="H143" s="67"/>
      <c r="I143" s="67"/>
      <c r="J143" s="67"/>
      <c r="K143" s="67"/>
    </row>
    <row r="144" spans="6:11" ht="15.75">
      <c r="F144" s="67"/>
      <c r="G144" s="67"/>
      <c r="H144" s="67"/>
      <c r="I144" s="67"/>
      <c r="J144" s="67"/>
      <c r="K144" s="67"/>
    </row>
    <row r="145" spans="6:11" ht="15.75">
      <c r="F145" s="67"/>
      <c r="G145" s="67"/>
      <c r="H145" s="67"/>
      <c r="I145" s="67"/>
      <c r="J145" s="67"/>
      <c r="K145" s="67"/>
    </row>
    <row r="146" spans="6:11" ht="15.75">
      <c r="F146" s="67"/>
      <c r="G146" s="67"/>
      <c r="H146" s="67"/>
      <c r="I146" s="67"/>
      <c r="J146" s="67"/>
      <c r="K146" s="67"/>
    </row>
    <row r="147" spans="6:11" ht="15.75">
      <c r="F147" s="67"/>
      <c r="G147" s="67"/>
      <c r="H147" s="67"/>
      <c r="I147" s="67"/>
      <c r="J147" s="67"/>
      <c r="K147" s="67"/>
    </row>
    <row r="148" spans="6:11" ht="15.75">
      <c r="F148" s="67"/>
      <c r="G148" s="67"/>
      <c r="H148" s="67"/>
      <c r="I148" s="67"/>
      <c r="J148" s="67"/>
      <c r="K148" s="67"/>
    </row>
    <row r="149" spans="6:11" ht="15.75">
      <c r="F149" s="67"/>
      <c r="G149" s="67"/>
      <c r="H149" s="67"/>
      <c r="I149" s="67"/>
      <c r="J149" s="67"/>
      <c r="K149" s="67"/>
    </row>
    <row r="150" spans="6:11" ht="15.75">
      <c r="F150" s="67"/>
      <c r="G150" s="67"/>
      <c r="H150" s="67"/>
      <c r="I150" s="67"/>
      <c r="J150" s="67"/>
      <c r="K150" s="67"/>
    </row>
    <row r="151" spans="6:11" ht="15.75">
      <c r="F151" s="67"/>
      <c r="G151" s="67"/>
      <c r="H151" s="67"/>
      <c r="I151" s="67"/>
      <c r="J151" s="67"/>
      <c r="K151" s="67"/>
    </row>
    <row r="152" spans="6:11" ht="15.75">
      <c r="F152" s="67"/>
      <c r="G152" s="67"/>
      <c r="H152" s="67"/>
      <c r="I152" s="67"/>
      <c r="J152" s="67"/>
      <c r="K152" s="67"/>
    </row>
    <row r="153" spans="6:11" ht="15.75">
      <c r="F153" s="67"/>
      <c r="G153" s="67"/>
      <c r="H153" s="67"/>
      <c r="I153" s="67"/>
      <c r="J153" s="67"/>
      <c r="K153" s="67"/>
    </row>
    <row r="154" spans="6:11" ht="15.75">
      <c r="F154" s="67"/>
      <c r="G154" s="67"/>
      <c r="H154" s="67"/>
      <c r="I154" s="67"/>
      <c r="J154" s="67"/>
      <c r="K154" s="67"/>
    </row>
    <row r="155" spans="6:11" ht="15.75">
      <c r="F155" s="67"/>
      <c r="G155" s="67"/>
      <c r="H155" s="67"/>
      <c r="I155" s="67"/>
      <c r="J155" s="67"/>
      <c r="K155" s="67"/>
    </row>
    <row r="156" spans="6:11" ht="15.75">
      <c r="F156" s="67"/>
      <c r="G156" s="67"/>
      <c r="H156" s="67"/>
      <c r="I156" s="67"/>
      <c r="J156" s="67"/>
      <c r="K156" s="67"/>
    </row>
    <row r="157" spans="6:11" ht="15.75">
      <c r="F157" s="67"/>
      <c r="G157" s="67"/>
      <c r="H157" s="67"/>
      <c r="I157" s="67"/>
      <c r="J157" s="67"/>
      <c r="K157" s="67"/>
    </row>
    <row r="158" spans="6:11" ht="15.75">
      <c r="F158" s="67"/>
      <c r="G158" s="67"/>
      <c r="H158" s="67"/>
      <c r="I158" s="67"/>
      <c r="J158" s="67"/>
      <c r="K158" s="67"/>
    </row>
    <row r="159" spans="6:11" ht="15.75">
      <c r="F159" s="67"/>
      <c r="G159" s="67"/>
      <c r="H159" s="67"/>
      <c r="I159" s="67"/>
      <c r="J159" s="67"/>
      <c r="K159" s="67"/>
    </row>
    <row r="160" spans="6:11" ht="15.75">
      <c r="F160" s="67"/>
      <c r="G160" s="67"/>
      <c r="H160" s="67"/>
      <c r="I160" s="67"/>
      <c r="J160" s="67"/>
      <c r="K160" s="67"/>
    </row>
    <row r="161" spans="6:11" ht="15.75">
      <c r="F161" s="67"/>
      <c r="G161" s="67"/>
      <c r="H161" s="67"/>
      <c r="I161" s="67"/>
      <c r="J161" s="67"/>
      <c r="K161" s="67"/>
    </row>
    <row r="162" spans="6:11" ht="15.75">
      <c r="F162" s="67"/>
      <c r="G162" s="67"/>
      <c r="H162" s="67"/>
      <c r="I162" s="67"/>
      <c r="J162" s="67"/>
      <c r="K162" s="67"/>
    </row>
    <row r="163" spans="6:11" ht="15.75">
      <c r="F163" s="67"/>
      <c r="G163" s="67"/>
      <c r="H163" s="67"/>
      <c r="I163" s="67"/>
      <c r="J163" s="67"/>
      <c r="K163" s="67"/>
    </row>
    <row r="164" spans="6:11" ht="15.75">
      <c r="F164" s="67"/>
      <c r="G164" s="67"/>
      <c r="H164" s="67"/>
      <c r="I164" s="67"/>
      <c r="J164" s="67"/>
      <c r="K164" s="67"/>
    </row>
    <row r="165" spans="6:11" ht="15.75">
      <c r="F165" s="67"/>
      <c r="G165" s="67"/>
      <c r="H165" s="67"/>
      <c r="I165" s="67"/>
      <c r="J165" s="67"/>
      <c r="K165" s="67"/>
    </row>
    <row r="166" spans="6:11" ht="15.75">
      <c r="F166" s="67"/>
      <c r="G166" s="67"/>
      <c r="H166" s="67"/>
      <c r="I166" s="67"/>
      <c r="J166" s="67"/>
      <c r="K166" s="67"/>
    </row>
    <row r="167" spans="6:11" ht="15.75">
      <c r="F167" s="67"/>
      <c r="G167" s="67"/>
      <c r="H167" s="67"/>
      <c r="I167" s="67"/>
      <c r="J167" s="67"/>
      <c r="K167" s="67"/>
    </row>
    <row r="168" spans="6:11" ht="15.75">
      <c r="F168" s="67"/>
      <c r="G168" s="67"/>
      <c r="H168" s="67"/>
      <c r="I168" s="67"/>
      <c r="J168" s="67"/>
      <c r="K168" s="67"/>
    </row>
    <row r="169" spans="6:11" ht="15.75">
      <c r="F169" s="67"/>
      <c r="G169" s="67"/>
      <c r="H169" s="67"/>
      <c r="I169" s="67"/>
      <c r="J169" s="67"/>
      <c r="K169" s="67"/>
    </row>
    <row r="170" spans="6:11" ht="15.75">
      <c r="F170" s="67"/>
      <c r="G170" s="67"/>
      <c r="H170" s="67"/>
      <c r="I170" s="67"/>
      <c r="J170" s="67"/>
      <c r="K170" s="67"/>
    </row>
    <row r="171" spans="6:11" ht="15.75">
      <c r="F171" s="67"/>
      <c r="G171" s="67"/>
      <c r="H171" s="67"/>
      <c r="I171" s="67"/>
      <c r="J171" s="67"/>
      <c r="K171" s="67"/>
    </row>
    <row r="172" spans="6:11" ht="15.75">
      <c r="F172" s="67"/>
      <c r="G172" s="67"/>
      <c r="H172" s="67"/>
      <c r="I172" s="67"/>
      <c r="J172" s="67"/>
      <c r="K172" s="67"/>
    </row>
    <row r="173" spans="6:11" ht="15.75">
      <c r="F173" s="67"/>
      <c r="G173" s="67"/>
      <c r="H173" s="67"/>
      <c r="I173" s="67"/>
      <c r="J173" s="67"/>
      <c r="K173" s="67"/>
    </row>
    <row r="174" spans="6:11" ht="15.75">
      <c r="F174" s="67"/>
      <c r="G174" s="67"/>
      <c r="H174" s="67"/>
      <c r="I174" s="67"/>
      <c r="J174" s="67"/>
      <c r="K174" s="67"/>
    </row>
    <row r="175" spans="6:11" ht="15.75">
      <c r="F175" s="67"/>
      <c r="G175" s="67"/>
      <c r="H175" s="67"/>
      <c r="I175" s="67"/>
      <c r="J175" s="67"/>
      <c r="K175" s="67"/>
    </row>
    <row r="176" spans="6:11" ht="15.75">
      <c r="F176" s="67"/>
      <c r="G176" s="67"/>
      <c r="H176" s="67"/>
      <c r="I176" s="67"/>
      <c r="J176" s="67"/>
      <c r="K176" s="67"/>
    </row>
    <row r="177" spans="6:11" ht="15.75">
      <c r="F177" s="67"/>
      <c r="G177" s="67"/>
      <c r="H177" s="67"/>
      <c r="I177" s="67"/>
      <c r="J177" s="67"/>
      <c r="K177" s="67"/>
    </row>
    <row r="178" spans="6:11" ht="15.75">
      <c r="F178" s="67"/>
      <c r="G178" s="67"/>
      <c r="H178" s="67"/>
      <c r="I178" s="67"/>
      <c r="J178" s="67"/>
      <c r="K178" s="67"/>
    </row>
    <row r="179" spans="6:11" ht="15.75">
      <c r="F179" s="67"/>
      <c r="G179" s="67"/>
      <c r="H179" s="67"/>
      <c r="I179" s="67"/>
      <c r="J179" s="67"/>
      <c r="K179" s="67"/>
    </row>
    <row r="180" spans="6:11" ht="15.75">
      <c r="F180" s="67"/>
      <c r="G180" s="67"/>
      <c r="H180" s="67"/>
      <c r="I180" s="67"/>
      <c r="J180" s="67"/>
      <c r="K180" s="67"/>
    </row>
    <row r="181" spans="6:11" ht="15.75">
      <c r="F181" s="67"/>
      <c r="G181" s="67"/>
      <c r="H181" s="67"/>
      <c r="I181" s="67"/>
      <c r="J181" s="67"/>
      <c r="K181" s="67"/>
    </row>
    <row r="182" spans="6:11" ht="15.75">
      <c r="F182" s="67"/>
      <c r="G182" s="67"/>
      <c r="H182" s="67"/>
      <c r="I182" s="67"/>
      <c r="J182" s="67"/>
      <c r="K182" s="67"/>
    </row>
    <row r="183" spans="6:11" ht="15.75">
      <c r="F183" s="67"/>
      <c r="G183" s="67"/>
      <c r="H183" s="67"/>
      <c r="I183" s="67"/>
      <c r="J183" s="67"/>
      <c r="K183" s="67"/>
    </row>
    <row r="184" spans="6:11" ht="15.75">
      <c r="F184" s="67"/>
      <c r="G184" s="67"/>
      <c r="H184" s="67"/>
      <c r="I184" s="67"/>
      <c r="J184" s="67"/>
      <c r="K184" s="67"/>
    </row>
    <row r="185" spans="6:11" ht="15.75">
      <c r="F185" s="67"/>
      <c r="G185" s="67"/>
      <c r="H185" s="67"/>
      <c r="I185" s="67"/>
      <c r="J185" s="67"/>
      <c r="K185" s="67"/>
    </row>
    <row r="186" spans="6:11" ht="15.75">
      <c r="F186" s="67"/>
      <c r="G186" s="67"/>
      <c r="H186" s="67"/>
      <c r="I186" s="67"/>
      <c r="J186" s="67"/>
      <c r="K186" s="67"/>
    </row>
    <row r="187" spans="6:11" ht="15.75">
      <c r="F187" s="67"/>
      <c r="G187" s="67"/>
      <c r="H187" s="67"/>
      <c r="I187" s="67"/>
      <c r="J187" s="67"/>
      <c r="K187" s="67"/>
    </row>
    <row r="188" spans="6:11" ht="15.75">
      <c r="F188" s="67"/>
      <c r="G188" s="67"/>
      <c r="H188" s="67"/>
      <c r="I188" s="67"/>
      <c r="J188" s="67"/>
      <c r="K188" s="67"/>
    </row>
    <row r="189" spans="6:11" ht="15.75">
      <c r="F189" s="67"/>
      <c r="G189" s="67"/>
      <c r="H189" s="67"/>
      <c r="I189" s="67"/>
      <c r="J189" s="67"/>
      <c r="K189" s="67"/>
    </row>
    <row r="190" spans="6:11" ht="15.75">
      <c r="F190" s="67"/>
      <c r="G190" s="67"/>
      <c r="H190" s="67"/>
      <c r="I190" s="67"/>
      <c r="J190" s="67"/>
      <c r="K190" s="67"/>
    </row>
    <row r="191" spans="6:11" ht="15.75">
      <c r="F191" s="67"/>
      <c r="G191" s="67"/>
      <c r="H191" s="67"/>
      <c r="I191" s="67"/>
      <c r="J191" s="67"/>
      <c r="K191" s="67"/>
    </row>
    <row r="192" spans="6:11" ht="15.75">
      <c r="F192" s="67"/>
      <c r="G192" s="67"/>
      <c r="H192" s="67"/>
      <c r="I192" s="67"/>
      <c r="J192" s="67"/>
      <c r="K192" s="67"/>
    </row>
    <row r="193" spans="6:11" ht="15.75">
      <c r="F193" s="67"/>
      <c r="G193" s="67"/>
      <c r="H193" s="67"/>
      <c r="I193" s="67"/>
      <c r="J193" s="67"/>
      <c r="K193" s="67"/>
    </row>
    <row r="194" spans="6:11" ht="15.75">
      <c r="F194" s="67"/>
      <c r="G194" s="67"/>
      <c r="H194" s="67"/>
      <c r="I194" s="67"/>
      <c r="J194" s="67"/>
      <c r="K194" s="67"/>
    </row>
    <row r="195" spans="6:11" ht="15.75">
      <c r="F195" s="67"/>
      <c r="G195" s="67"/>
      <c r="H195" s="67"/>
      <c r="I195" s="67"/>
      <c r="J195" s="67"/>
      <c r="K195" s="67"/>
    </row>
    <row r="196" spans="6:11" ht="15.75">
      <c r="F196" s="67"/>
      <c r="G196" s="67"/>
      <c r="H196" s="67"/>
      <c r="I196" s="67"/>
      <c r="J196" s="67"/>
      <c r="K196" s="67"/>
    </row>
    <row r="197" spans="6:11" ht="15.75">
      <c r="F197" s="67"/>
      <c r="G197" s="67"/>
      <c r="H197" s="67"/>
      <c r="I197" s="67"/>
      <c r="J197" s="67"/>
      <c r="K197" s="67"/>
    </row>
    <row r="198" spans="6:11" ht="15.75">
      <c r="F198" s="67"/>
      <c r="G198" s="67"/>
      <c r="H198" s="67"/>
      <c r="I198" s="67"/>
      <c r="J198" s="67"/>
      <c r="K198" s="67"/>
    </row>
    <row r="199" spans="6:11" ht="15.75">
      <c r="F199" s="67"/>
      <c r="G199" s="67"/>
      <c r="H199" s="67"/>
      <c r="I199" s="67"/>
      <c r="J199" s="67"/>
      <c r="K199" s="67"/>
    </row>
    <row r="200" spans="6:11" ht="15.75">
      <c r="F200" s="67"/>
      <c r="G200" s="67"/>
      <c r="H200" s="67"/>
      <c r="I200" s="67"/>
      <c r="J200" s="67"/>
      <c r="K200" s="67"/>
    </row>
    <row r="201" spans="6:11" ht="15.75">
      <c r="F201" s="67"/>
      <c r="G201" s="67"/>
      <c r="H201" s="67"/>
      <c r="I201" s="67"/>
      <c r="J201" s="67"/>
      <c r="K201" s="67"/>
    </row>
    <row r="202" spans="6:11" ht="15.75">
      <c r="F202" s="67"/>
      <c r="G202" s="67"/>
      <c r="H202" s="67"/>
      <c r="I202" s="67"/>
      <c r="J202" s="67"/>
      <c r="K202" s="67"/>
    </row>
    <row r="203" spans="6:11" ht="15.75">
      <c r="F203" s="67"/>
      <c r="G203" s="67"/>
      <c r="H203" s="67"/>
      <c r="I203" s="67"/>
      <c r="J203" s="67"/>
      <c r="K203" s="67"/>
    </row>
    <row r="204" spans="6:11" ht="15.75">
      <c r="F204" s="67"/>
      <c r="G204" s="67"/>
      <c r="H204" s="67"/>
      <c r="I204" s="67"/>
      <c r="J204" s="67"/>
      <c r="K204" s="67"/>
    </row>
    <row r="205" spans="6:11" ht="15.75">
      <c r="F205" s="67"/>
      <c r="G205" s="67"/>
      <c r="H205" s="67"/>
      <c r="I205" s="67"/>
      <c r="J205" s="67"/>
      <c r="K205" s="67"/>
    </row>
    <row r="206" spans="6:11" ht="15.75">
      <c r="F206" s="67"/>
      <c r="G206" s="67"/>
      <c r="H206" s="67"/>
      <c r="I206" s="67"/>
      <c r="J206" s="67"/>
      <c r="K206" s="67"/>
    </row>
    <row r="207" spans="6:11" ht="15.75">
      <c r="F207" s="67"/>
      <c r="G207" s="67"/>
      <c r="H207" s="67"/>
      <c r="I207" s="67"/>
      <c r="J207" s="67"/>
      <c r="K207" s="67"/>
    </row>
    <row r="208" spans="6:11" ht="15.75">
      <c r="F208" s="67"/>
      <c r="G208" s="67"/>
      <c r="H208" s="67"/>
      <c r="I208" s="67"/>
      <c r="J208" s="67"/>
      <c r="K208" s="67"/>
    </row>
    <row r="209" spans="6:11" ht="15.75">
      <c r="F209" s="67"/>
      <c r="G209" s="67"/>
      <c r="H209" s="67"/>
      <c r="I209" s="67"/>
      <c r="J209" s="67"/>
      <c r="K209" s="67"/>
    </row>
    <row r="210" spans="6:11" ht="15.75">
      <c r="F210" s="67"/>
      <c r="G210" s="67"/>
      <c r="H210" s="67"/>
      <c r="I210" s="67"/>
      <c r="J210" s="67"/>
      <c r="K210" s="67"/>
    </row>
    <row r="211" spans="6:11" ht="15.75">
      <c r="F211" s="67"/>
      <c r="G211" s="67"/>
      <c r="H211" s="67"/>
      <c r="I211" s="67"/>
      <c r="J211" s="67"/>
      <c r="K211" s="67"/>
    </row>
    <row r="212" spans="6:11" ht="15.75">
      <c r="F212" s="67"/>
      <c r="G212" s="67"/>
      <c r="H212" s="67"/>
      <c r="I212" s="67"/>
      <c r="J212" s="67"/>
      <c r="K212" s="67"/>
    </row>
    <row r="213" spans="6:11" ht="15.75">
      <c r="F213" s="67"/>
      <c r="G213" s="67"/>
      <c r="H213" s="67"/>
      <c r="I213" s="67"/>
      <c r="J213" s="67"/>
      <c r="K213" s="67"/>
    </row>
    <row r="214" spans="6:11" ht="15.75">
      <c r="F214" s="67"/>
      <c r="G214" s="67"/>
      <c r="H214" s="67"/>
      <c r="I214" s="67"/>
      <c r="J214" s="67"/>
      <c r="K214" s="67"/>
    </row>
    <row r="215" spans="6:11" ht="15.75">
      <c r="F215" s="67"/>
      <c r="G215" s="67"/>
      <c r="H215" s="67"/>
      <c r="I215" s="67"/>
      <c r="J215" s="67"/>
      <c r="K215" s="67"/>
    </row>
    <row r="216" spans="6:11" ht="15.75">
      <c r="F216" s="67"/>
      <c r="G216" s="67"/>
      <c r="H216" s="67"/>
      <c r="I216" s="67"/>
      <c r="J216" s="67"/>
      <c r="K216" s="67"/>
    </row>
    <row r="217" spans="6:11" ht="15.75">
      <c r="F217" s="67"/>
      <c r="G217" s="67"/>
      <c r="H217" s="67"/>
      <c r="I217" s="67"/>
      <c r="J217" s="67"/>
      <c r="K217" s="67"/>
    </row>
    <row r="218" spans="6:11" ht="15.75">
      <c r="F218" s="67"/>
      <c r="G218" s="67"/>
      <c r="H218" s="67"/>
      <c r="I218" s="67"/>
      <c r="J218" s="67"/>
      <c r="K218" s="67"/>
    </row>
    <row r="219" spans="6:11" ht="15.75">
      <c r="F219" s="67"/>
      <c r="G219" s="67"/>
      <c r="H219" s="67"/>
      <c r="I219" s="67"/>
      <c r="J219" s="67"/>
      <c r="K219" s="67"/>
    </row>
    <row r="220" spans="6:11" ht="15.75">
      <c r="F220" s="67"/>
      <c r="G220" s="67"/>
      <c r="H220" s="67"/>
      <c r="I220" s="67"/>
      <c r="J220" s="67"/>
      <c r="K220" s="67"/>
    </row>
    <row r="221" spans="6:11" ht="15.75">
      <c r="F221" s="67"/>
      <c r="G221" s="67"/>
      <c r="H221" s="67"/>
      <c r="I221" s="67"/>
      <c r="J221" s="67"/>
      <c r="K221" s="67"/>
    </row>
    <row r="222" spans="6:11" ht="15.75">
      <c r="F222" s="67"/>
      <c r="G222" s="67"/>
      <c r="H222" s="67"/>
      <c r="I222" s="67"/>
      <c r="J222" s="67"/>
      <c r="K222" s="67"/>
    </row>
    <row r="223" spans="6:11" ht="15.75">
      <c r="F223" s="67"/>
      <c r="G223" s="67"/>
      <c r="H223" s="67"/>
      <c r="I223" s="67"/>
      <c r="J223" s="67"/>
      <c r="K223" s="67"/>
    </row>
    <row r="224" spans="6:11" ht="15.75">
      <c r="F224" s="67"/>
      <c r="G224" s="67"/>
      <c r="H224" s="67"/>
      <c r="I224" s="67"/>
      <c r="J224" s="67"/>
      <c r="K224" s="67"/>
    </row>
    <row r="225" spans="6:11" ht="15.75">
      <c r="F225" s="67"/>
      <c r="G225" s="67"/>
      <c r="H225" s="67"/>
      <c r="I225" s="67"/>
      <c r="J225" s="67"/>
      <c r="K225" s="67"/>
    </row>
    <row r="226" spans="6:11" ht="15.75">
      <c r="F226" s="67"/>
      <c r="G226" s="67"/>
      <c r="H226" s="67"/>
      <c r="I226" s="67"/>
      <c r="J226" s="67"/>
      <c r="K226" s="67"/>
    </row>
    <row r="227" spans="6:11" ht="15.75">
      <c r="F227" s="67"/>
      <c r="G227" s="67"/>
      <c r="H227" s="67"/>
      <c r="I227" s="67"/>
      <c r="J227" s="67"/>
      <c r="K227" s="67"/>
    </row>
    <row r="228" spans="6:11" ht="15.75">
      <c r="F228" s="67"/>
      <c r="G228" s="67"/>
      <c r="H228" s="67"/>
      <c r="I228" s="67"/>
      <c r="J228" s="67"/>
      <c r="K228" s="67"/>
    </row>
  </sheetData>
  <sheetProtection/>
  <mergeCells count="14">
    <mergeCell ref="A79:A80"/>
    <mergeCell ref="A7:E7"/>
    <mergeCell ref="A42:A43"/>
    <mergeCell ref="A24:A25"/>
    <mergeCell ref="A30:A31"/>
    <mergeCell ref="A60:A61"/>
    <mergeCell ref="A54:A55"/>
    <mergeCell ref="A9:A11"/>
    <mergeCell ref="B9:E9"/>
    <mergeCell ref="C10:E10"/>
    <mergeCell ref="A22:A23"/>
    <mergeCell ref="A20:A21"/>
    <mergeCell ref="A72:A73"/>
    <mergeCell ref="A75:A76"/>
  </mergeCells>
  <printOptions/>
  <pageMargins left="0.75" right="0.75" top="1" bottom="1" header="0.5" footer="0.5"/>
  <pageSetup fitToHeight="6" horizontalDpi="600" verticalDpi="600" orientation="portrait" paperSize="9" scale="81" r:id="rId1"/>
  <rowBreaks count="2" manualBreakCount="2">
    <brk id="28" max="4" man="1"/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51"/>
  <sheetViews>
    <sheetView tabSelected="1" zoomScalePageLayoutView="0" workbookViewId="0" topLeftCell="A1">
      <pane xSplit="1" ySplit="9" topLeftCell="B10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8" sqref="B108"/>
    </sheetView>
  </sheetViews>
  <sheetFormatPr defaultColWidth="9.00390625" defaultRowHeight="15.75"/>
  <cols>
    <col min="1" max="1" width="4.25390625" style="90" customWidth="1"/>
    <col min="2" max="2" width="43.375" style="0" customWidth="1"/>
    <col min="3" max="3" width="17.50390625" style="0" customWidth="1"/>
    <col min="4" max="4" width="20.625" style="0" customWidth="1"/>
    <col min="5" max="5" width="16.125" style="0" customWidth="1"/>
    <col min="6" max="6" width="17.00390625" style="0" customWidth="1"/>
    <col min="7" max="7" width="13.50390625" style="0" bestFit="1" customWidth="1"/>
    <col min="8" max="10" width="12.375" style="0" bestFit="1" customWidth="1"/>
  </cols>
  <sheetData>
    <row r="1" spans="6:7" ht="15.75">
      <c r="F1" s="82" t="s">
        <v>75</v>
      </c>
      <c r="G1" s="1"/>
    </row>
    <row r="2" ht="15.75">
      <c r="F2" s="82" t="s">
        <v>76</v>
      </c>
    </row>
    <row r="3" ht="15.75">
      <c r="F3" s="82" t="s">
        <v>77</v>
      </c>
    </row>
    <row r="4" spans="5:6" ht="15.75">
      <c r="E4" s="131" t="s">
        <v>115</v>
      </c>
      <c r="F4" s="131"/>
    </row>
    <row r="5" ht="11.25" customHeight="1"/>
    <row r="6" spans="2:6" ht="26.25" customHeight="1">
      <c r="B6" s="126" t="s">
        <v>79</v>
      </c>
      <c r="C6" s="126"/>
      <c r="D6" s="126"/>
      <c r="E6" s="126"/>
      <c r="F6" s="126"/>
    </row>
    <row r="7" spans="1:6" ht="15.75">
      <c r="A7" s="123"/>
      <c r="B7" s="127" t="s">
        <v>81</v>
      </c>
      <c r="C7" s="130" t="s">
        <v>80</v>
      </c>
      <c r="D7" s="130"/>
      <c r="E7" s="130"/>
      <c r="F7" s="130"/>
    </row>
    <row r="8" spans="1:6" ht="15.75">
      <c r="A8" s="124"/>
      <c r="B8" s="128"/>
      <c r="C8" s="98" t="s">
        <v>114</v>
      </c>
      <c r="D8" s="130" t="s">
        <v>85</v>
      </c>
      <c r="E8" s="130"/>
      <c r="F8" s="130"/>
    </row>
    <row r="9" spans="1:8" ht="113.25" customHeight="1">
      <c r="A9" s="125"/>
      <c r="B9" s="129"/>
      <c r="C9" s="99"/>
      <c r="D9" s="97" t="s">
        <v>82</v>
      </c>
      <c r="E9" s="91" t="s">
        <v>83</v>
      </c>
      <c r="F9" s="91" t="s">
        <v>84</v>
      </c>
      <c r="G9">
        <v>34.693907878209906</v>
      </c>
      <c r="H9">
        <v>22.381924166123422</v>
      </c>
    </row>
    <row r="10" spans="1:6" ht="15.75">
      <c r="A10" s="123"/>
      <c r="B10" s="87" t="s">
        <v>7</v>
      </c>
      <c r="C10" s="100">
        <f>D10+E10+F10</f>
        <v>442384909.21</v>
      </c>
      <c r="D10" s="101">
        <f>D17+D24+D31+D38+H52+H50+D52+D45+D59+D66+D73+D80+D87+D94+D101+D108</f>
        <v>227994907.34999996</v>
      </c>
      <c r="E10" s="101">
        <f>E17+E24+E31+E38+I52+I50+E52+E45+E59+E66+E73+E80+E87+E94+E101+E108</f>
        <v>165668091.78000003</v>
      </c>
      <c r="F10" s="101">
        <f>F17+F24+F31+F38+J52+J50+F52+F45+F59+F66+F73+F80+F87+F94+F101+F108</f>
        <v>48721910.08</v>
      </c>
    </row>
    <row r="11" spans="1:6" ht="15.75" customHeight="1">
      <c r="A11" s="124"/>
      <c r="B11" s="88" t="s">
        <v>78</v>
      </c>
      <c r="C11" s="102">
        <f aca="true" t="shared" si="0" ref="C11:C16">D11+E11+F11</f>
        <v>44238490.921000004</v>
      </c>
      <c r="D11" s="103">
        <f>D18+D25+D32+D39+D46+D53+D60+D67+D74+D81+D88+D95+D102+D109</f>
        <v>22799490.735</v>
      </c>
      <c r="E11" s="103">
        <f>E18+E25+E32+E39+E46+E53+E60+E67+E74+E81+E88+E95+E102+E109</f>
        <v>16566809.178</v>
      </c>
      <c r="F11" s="103">
        <f>F18+F25+F32+F39+F46+F53+F60+F67+F74+F81+F88+F95+F102+F109</f>
        <v>4872191.008</v>
      </c>
    </row>
    <row r="12" spans="1:6" ht="15.75">
      <c r="A12" s="124"/>
      <c r="B12" s="89" t="s">
        <v>100</v>
      </c>
      <c r="C12" s="102"/>
      <c r="D12" s="103"/>
      <c r="E12" s="103"/>
      <c r="F12" s="103"/>
    </row>
    <row r="13" spans="1:6" s="83" customFormat="1" ht="12.75">
      <c r="A13" s="124"/>
      <c r="B13" s="89">
        <v>2016</v>
      </c>
      <c r="C13" s="102">
        <f t="shared" si="0"/>
        <v>164901959.8726824</v>
      </c>
      <c r="D13" s="102">
        <f>D20+D27+D34+D41+D48+D55+D62+D69+D76+D83+D90+D97+D104+D111</f>
        <v>79100343.12301902</v>
      </c>
      <c r="E13" s="102">
        <f>E20+E27+E34+E41+E48+E55+E62+E69+E76+E83+E90+E97+E104+E111</f>
        <v>37079706.66966335</v>
      </c>
      <c r="F13" s="102">
        <f>F20+F27+F34+F41+F48+F55+F62+F69+F76+F83+F90+F97+F104+F111</f>
        <v>48721910.08</v>
      </c>
    </row>
    <row r="14" spans="1:6" s="83" customFormat="1" ht="14.25" customHeight="1">
      <c r="A14" s="124"/>
      <c r="B14" s="88" t="s">
        <v>78</v>
      </c>
      <c r="C14" s="102">
        <f t="shared" si="0"/>
        <v>44238490.921000004</v>
      </c>
      <c r="D14" s="102">
        <f>D11</f>
        <v>22799490.735</v>
      </c>
      <c r="E14" s="102">
        <f>E11</f>
        <v>16566809.178</v>
      </c>
      <c r="F14" s="102">
        <f>F11</f>
        <v>4872191.008</v>
      </c>
    </row>
    <row r="15" spans="1:6" s="83" customFormat="1" ht="17.25" customHeight="1">
      <c r="A15" s="124"/>
      <c r="B15" s="89">
        <v>2017</v>
      </c>
      <c r="C15" s="102">
        <f t="shared" si="0"/>
        <v>277482949.3373176</v>
      </c>
      <c r="D15" s="102">
        <f aca="true" t="shared" si="1" ref="D15:F16">D10-D13</f>
        <v>148894564.22698092</v>
      </c>
      <c r="E15" s="102">
        <f t="shared" si="1"/>
        <v>128588385.11033669</v>
      </c>
      <c r="F15" s="102">
        <f t="shared" si="1"/>
        <v>0</v>
      </c>
    </row>
    <row r="16" spans="1:12" s="83" customFormat="1" ht="17.25" customHeight="1">
      <c r="A16" s="125"/>
      <c r="B16" s="88" t="s">
        <v>78</v>
      </c>
      <c r="C16" s="102">
        <f t="shared" si="0"/>
        <v>0</v>
      </c>
      <c r="D16" s="102">
        <f t="shared" si="1"/>
        <v>0</v>
      </c>
      <c r="E16" s="102">
        <f t="shared" si="1"/>
        <v>0</v>
      </c>
      <c r="F16" s="102">
        <f t="shared" si="1"/>
        <v>0</v>
      </c>
      <c r="G16" s="84"/>
      <c r="H16" s="84"/>
      <c r="I16" s="84"/>
      <c r="J16" s="84"/>
      <c r="K16" s="85"/>
      <c r="L16" s="86"/>
    </row>
    <row r="17" spans="1:12" ht="63.75" customHeight="1">
      <c r="A17" s="123" t="s">
        <v>86</v>
      </c>
      <c r="B17" s="92" t="s">
        <v>112</v>
      </c>
      <c r="C17" s="104">
        <f>SUM(D17:F17)</f>
        <v>9519444</v>
      </c>
      <c r="D17" s="104">
        <v>5014212.47</v>
      </c>
      <c r="E17" s="104">
        <v>4054708.38</v>
      </c>
      <c r="F17" s="104">
        <v>450523.15</v>
      </c>
      <c r="G17" s="78"/>
      <c r="H17" s="78"/>
      <c r="I17" s="78"/>
      <c r="J17" s="78"/>
      <c r="K17" s="78"/>
      <c r="L17" s="67"/>
    </row>
    <row r="18" spans="1:12" ht="20.25" customHeight="1">
      <c r="A18" s="124"/>
      <c r="B18" s="93" t="s">
        <v>78</v>
      </c>
      <c r="C18" s="102">
        <f>SUM(D18:F18)</f>
        <v>951944.3999999999</v>
      </c>
      <c r="D18" s="102">
        <f>D17*10/100</f>
        <v>501421.247</v>
      </c>
      <c r="E18" s="102">
        <f>E17*10/100</f>
        <v>405470.838</v>
      </c>
      <c r="F18" s="102">
        <f>F17*10/100</f>
        <v>45052.315</v>
      </c>
      <c r="G18" s="78"/>
      <c r="H18" s="78"/>
      <c r="I18" s="78"/>
      <c r="J18" s="78"/>
      <c r="K18" s="78"/>
      <c r="L18" s="67"/>
    </row>
    <row r="19" spans="1:12" ht="16.5" customHeight="1">
      <c r="A19" s="124"/>
      <c r="B19" s="94" t="s">
        <v>100</v>
      </c>
      <c r="C19" s="102"/>
      <c r="D19" s="102"/>
      <c r="E19" s="102"/>
      <c r="F19" s="102"/>
      <c r="G19" s="78"/>
      <c r="H19" s="78"/>
      <c r="I19" s="78"/>
      <c r="J19" s="78"/>
      <c r="K19" s="78"/>
      <c r="L19" s="67"/>
    </row>
    <row r="20" spans="1:12" ht="10.5" customHeight="1">
      <c r="A20" s="124"/>
      <c r="B20" s="94">
        <v>2016</v>
      </c>
      <c r="C20" s="102">
        <f>D20+E20+F20</f>
        <v>3097671.159928565</v>
      </c>
      <c r="D20" s="102">
        <f>D17*G9/100</f>
        <v>1739626.2551595133</v>
      </c>
      <c r="E20" s="102">
        <f>E17*H9/100</f>
        <v>907521.7547690516</v>
      </c>
      <c r="F20" s="102">
        <f>F17</f>
        <v>450523.15</v>
      </c>
      <c r="G20" s="78"/>
      <c r="H20" s="78"/>
      <c r="I20" s="78"/>
      <c r="J20" s="78"/>
      <c r="K20" s="78"/>
      <c r="L20" s="67"/>
    </row>
    <row r="21" spans="1:12" ht="15" customHeight="1">
      <c r="A21" s="124"/>
      <c r="B21" s="93" t="s">
        <v>78</v>
      </c>
      <c r="C21" s="102">
        <f>SUM(D21:F21)</f>
        <v>951944.3999999999</v>
      </c>
      <c r="D21" s="102">
        <f>D18</f>
        <v>501421.247</v>
      </c>
      <c r="E21" s="102">
        <f>E18</f>
        <v>405470.838</v>
      </c>
      <c r="F21" s="102">
        <f>F18</f>
        <v>45052.315</v>
      </c>
      <c r="G21" s="79"/>
      <c r="H21" s="79"/>
      <c r="I21" s="79"/>
      <c r="J21" s="79"/>
      <c r="K21" s="78"/>
      <c r="L21" s="67"/>
    </row>
    <row r="22" spans="1:12" ht="14.25" customHeight="1">
      <c r="A22" s="124"/>
      <c r="B22" s="94">
        <v>2017</v>
      </c>
      <c r="C22" s="105">
        <f>SUM(D22:F22)</f>
        <v>6421772.840071435</v>
      </c>
      <c r="D22" s="105">
        <f aca="true" t="shared" si="2" ref="D22:F23">D17-D20</f>
        <v>3274586.2148404866</v>
      </c>
      <c r="E22" s="105">
        <f t="shared" si="2"/>
        <v>3147186.6252309484</v>
      </c>
      <c r="F22" s="105">
        <f t="shared" si="2"/>
        <v>0</v>
      </c>
      <c r="G22" s="78"/>
      <c r="H22" s="78"/>
      <c r="I22" s="78"/>
      <c r="J22" s="78"/>
      <c r="K22" s="78"/>
      <c r="L22" s="67"/>
    </row>
    <row r="23" spans="1:12" ht="15.75" customHeight="1">
      <c r="A23" s="125"/>
      <c r="B23" s="93" t="s">
        <v>78</v>
      </c>
      <c r="C23" s="102">
        <f>SUM(D23:F23)</f>
        <v>0</v>
      </c>
      <c r="D23" s="102">
        <f t="shared" si="2"/>
        <v>0</v>
      </c>
      <c r="E23" s="102">
        <f t="shared" si="2"/>
        <v>0</v>
      </c>
      <c r="F23" s="102">
        <f t="shared" si="2"/>
        <v>0</v>
      </c>
      <c r="G23" s="68"/>
      <c r="H23" s="68"/>
      <c r="I23" s="68"/>
      <c r="J23" s="68"/>
      <c r="K23" s="78"/>
      <c r="L23" s="67"/>
    </row>
    <row r="24" spans="1:12" ht="65.25" customHeight="1">
      <c r="A24" s="123" t="s">
        <v>87</v>
      </c>
      <c r="B24" s="92" t="s">
        <v>113</v>
      </c>
      <c r="C24" s="104">
        <f>SUM(D24:F24)</f>
        <v>4647540</v>
      </c>
      <c r="D24" s="104">
        <v>2536627.33</v>
      </c>
      <c r="E24" s="104">
        <v>2005367.04</v>
      </c>
      <c r="F24" s="104">
        <v>105545.63</v>
      </c>
      <c r="G24" s="68"/>
      <c r="H24" s="68"/>
      <c r="I24" s="68"/>
      <c r="J24" s="68"/>
      <c r="K24" s="78"/>
      <c r="L24" s="67"/>
    </row>
    <row r="25" spans="1:12" ht="17.25" customHeight="1">
      <c r="A25" s="124"/>
      <c r="B25" s="93" t="s">
        <v>78</v>
      </c>
      <c r="C25" s="102">
        <f>SUM(D25:F25)</f>
        <v>464754.00000000006</v>
      </c>
      <c r="D25" s="102">
        <f>D24*10/100</f>
        <v>253662.733</v>
      </c>
      <c r="E25" s="102">
        <f>E24*10/100</f>
        <v>200536.704</v>
      </c>
      <c r="F25" s="102">
        <f>F24*10/100</f>
        <v>10554.563</v>
      </c>
      <c r="G25" s="68"/>
      <c r="H25" s="68"/>
      <c r="I25" s="68"/>
      <c r="J25" s="68"/>
      <c r="K25" s="78"/>
      <c r="L25" s="67"/>
    </row>
    <row r="26" spans="1:12" ht="16.5" customHeight="1">
      <c r="A26" s="124"/>
      <c r="B26" s="94" t="s">
        <v>100</v>
      </c>
      <c r="C26" s="102"/>
      <c r="D26" s="102"/>
      <c r="E26" s="102"/>
      <c r="F26" s="102"/>
      <c r="G26" s="68"/>
      <c r="H26" s="68"/>
      <c r="I26" s="68"/>
      <c r="J26" s="68"/>
      <c r="K26" s="78"/>
      <c r="L26" s="67"/>
    </row>
    <row r="27" spans="1:12" ht="18.75" customHeight="1">
      <c r="A27" s="124"/>
      <c r="B27" s="94">
        <v>2016</v>
      </c>
      <c r="C27" s="102">
        <f>D27+E27+F27</f>
        <v>1434440.5092289294</v>
      </c>
      <c r="D27" s="102">
        <f>D24*G9/100</f>
        <v>880055.1490836956</v>
      </c>
      <c r="E27" s="102">
        <f>E24*H9/100</f>
        <v>448839.7301452339</v>
      </c>
      <c r="F27" s="102">
        <f>F24</f>
        <v>105545.63</v>
      </c>
      <c r="G27" s="68"/>
      <c r="H27" s="68"/>
      <c r="I27" s="68"/>
      <c r="J27" s="68"/>
      <c r="K27" s="78"/>
      <c r="L27" s="67"/>
    </row>
    <row r="28" spans="1:12" ht="16.5" customHeight="1">
      <c r="A28" s="124"/>
      <c r="B28" s="93" t="s">
        <v>78</v>
      </c>
      <c r="C28" s="102">
        <f>SUM(D28:F28)</f>
        <v>464754.00000000006</v>
      </c>
      <c r="D28" s="102">
        <f>D25</f>
        <v>253662.733</v>
      </c>
      <c r="E28" s="102">
        <f>E25</f>
        <v>200536.704</v>
      </c>
      <c r="F28" s="102">
        <f>F25</f>
        <v>10554.563</v>
      </c>
      <c r="G28" s="68"/>
      <c r="H28" s="68"/>
      <c r="I28" s="68"/>
      <c r="J28" s="68"/>
      <c r="K28" s="78"/>
      <c r="L28" s="67"/>
    </row>
    <row r="29" spans="1:12" ht="15.75">
      <c r="A29" s="124"/>
      <c r="B29" s="94">
        <v>2017</v>
      </c>
      <c r="C29" s="105">
        <f>SUM(D29:F29)</f>
        <v>3213099.4907710706</v>
      </c>
      <c r="D29" s="105">
        <f aca="true" t="shared" si="3" ref="D29:F30">D24-D27</f>
        <v>1656572.1809163045</v>
      </c>
      <c r="E29" s="105">
        <f t="shared" si="3"/>
        <v>1556527.3098547661</v>
      </c>
      <c r="F29" s="105">
        <f t="shared" si="3"/>
        <v>0</v>
      </c>
      <c r="G29" s="80"/>
      <c r="H29" s="80"/>
      <c r="I29" s="80"/>
      <c r="J29" s="80"/>
      <c r="K29" s="78"/>
      <c r="L29" s="67"/>
    </row>
    <row r="30" spans="1:12" ht="16.5" customHeight="1">
      <c r="A30" s="125"/>
      <c r="B30" s="93" t="s">
        <v>78</v>
      </c>
      <c r="C30" s="102">
        <f>SUM(D30:F30)</f>
        <v>0</v>
      </c>
      <c r="D30" s="102">
        <f t="shared" si="3"/>
        <v>0</v>
      </c>
      <c r="E30" s="102">
        <f t="shared" si="3"/>
        <v>0</v>
      </c>
      <c r="F30" s="102">
        <f t="shared" si="3"/>
        <v>0</v>
      </c>
      <c r="G30" s="78"/>
      <c r="H30" s="78"/>
      <c r="I30" s="78"/>
      <c r="J30" s="78"/>
      <c r="K30" s="78"/>
      <c r="L30" s="67"/>
    </row>
    <row r="31" spans="1:12" ht="69.75" customHeight="1">
      <c r="A31" s="123" t="s">
        <v>88</v>
      </c>
      <c r="B31" s="95" t="s">
        <v>108</v>
      </c>
      <c r="C31" s="106">
        <f>SUM(D31:F31)</f>
        <v>5769359.999999999</v>
      </c>
      <c r="D31" s="106">
        <v>2893067.21</v>
      </c>
      <c r="E31" s="106">
        <v>2732478.15</v>
      </c>
      <c r="F31" s="106">
        <v>143814.64</v>
      </c>
      <c r="G31" s="77"/>
      <c r="H31" s="77"/>
      <c r="I31" s="77"/>
      <c r="J31" s="77"/>
      <c r="K31" s="78"/>
      <c r="L31" s="67"/>
    </row>
    <row r="32" spans="1:12" ht="16.5" customHeight="1">
      <c r="A32" s="124"/>
      <c r="B32" s="93" t="s">
        <v>78</v>
      </c>
      <c r="C32" s="102">
        <f>SUM(D32:F32)</f>
        <v>576936.0000000001</v>
      </c>
      <c r="D32" s="102">
        <f>D31*10/100</f>
        <v>289306.721</v>
      </c>
      <c r="E32" s="102">
        <f>E31*10/100</f>
        <v>273247.815</v>
      </c>
      <c r="F32" s="102">
        <f>F31*10/100</f>
        <v>14381.464000000002</v>
      </c>
      <c r="G32" s="78"/>
      <c r="H32" s="78"/>
      <c r="I32" s="78"/>
      <c r="J32" s="78"/>
      <c r="K32" s="78"/>
      <c r="L32" s="67"/>
    </row>
    <row r="33" spans="1:12" ht="18" customHeight="1">
      <c r="A33" s="124"/>
      <c r="B33" s="94" t="s">
        <v>100</v>
      </c>
      <c r="C33" s="103"/>
      <c r="D33" s="103"/>
      <c r="E33" s="103"/>
      <c r="F33" s="103"/>
      <c r="G33" s="78"/>
      <c r="H33" s="78"/>
      <c r="I33" s="78"/>
      <c r="J33" s="78"/>
      <c r="K33" s="78"/>
      <c r="L33" s="67"/>
    </row>
    <row r="34" spans="1:12" ht="15.75" customHeight="1">
      <c r="A34" s="124"/>
      <c r="B34" s="94">
        <v>2016</v>
      </c>
      <c r="C34" s="103">
        <f>D34+E34+F34</f>
        <v>1759113.90008099</v>
      </c>
      <c r="D34" s="103">
        <f>D31*G9/100</f>
        <v>1003718.0726920976</v>
      </c>
      <c r="E34" s="103">
        <f>E31*H9/100</f>
        <v>611581.1873888922</v>
      </c>
      <c r="F34" s="103">
        <f>F31</f>
        <v>143814.64</v>
      </c>
      <c r="G34" s="79"/>
      <c r="H34" s="79"/>
      <c r="I34" s="79"/>
      <c r="J34" s="79"/>
      <c r="K34" s="78"/>
      <c r="L34" s="67"/>
    </row>
    <row r="35" spans="1:12" ht="18.75" customHeight="1">
      <c r="A35" s="124"/>
      <c r="B35" s="93" t="s">
        <v>78</v>
      </c>
      <c r="C35" s="102">
        <f>SUM(D35:F35)</f>
        <v>576936.0000000001</v>
      </c>
      <c r="D35" s="102">
        <f>D32</f>
        <v>289306.721</v>
      </c>
      <c r="E35" s="102">
        <f>E32</f>
        <v>273247.815</v>
      </c>
      <c r="F35" s="102">
        <f>F32</f>
        <v>14381.464000000002</v>
      </c>
      <c r="G35" s="78"/>
      <c r="H35" s="78"/>
      <c r="I35" s="78"/>
      <c r="J35" s="78"/>
      <c r="K35" s="78"/>
      <c r="L35" s="67"/>
    </row>
    <row r="36" spans="1:12" ht="17.25" customHeight="1">
      <c r="A36" s="124"/>
      <c r="B36" s="94">
        <v>2017</v>
      </c>
      <c r="C36" s="105">
        <f>SUM(D36:F36)</f>
        <v>4010246.09991901</v>
      </c>
      <c r="D36" s="105">
        <f aca="true" t="shared" si="4" ref="D36:F37">D31-D34</f>
        <v>1889349.1373079023</v>
      </c>
      <c r="E36" s="105">
        <f t="shared" si="4"/>
        <v>2120896.9626111076</v>
      </c>
      <c r="F36" s="105">
        <f t="shared" si="4"/>
        <v>0</v>
      </c>
      <c r="G36" s="78"/>
      <c r="H36" s="78"/>
      <c r="I36" s="78"/>
      <c r="J36" s="78"/>
      <c r="K36" s="78"/>
      <c r="L36" s="67"/>
    </row>
    <row r="37" spans="1:12" ht="16.5" customHeight="1">
      <c r="A37" s="125"/>
      <c r="B37" s="93" t="s">
        <v>78</v>
      </c>
      <c r="C37" s="102">
        <f>SUM(D37:F37)</f>
        <v>0</v>
      </c>
      <c r="D37" s="102">
        <f t="shared" si="4"/>
        <v>0</v>
      </c>
      <c r="E37" s="102">
        <f t="shared" si="4"/>
        <v>0</v>
      </c>
      <c r="F37" s="102">
        <f t="shared" si="4"/>
        <v>0</v>
      </c>
      <c r="G37" s="78"/>
      <c r="H37" s="78"/>
      <c r="I37" s="78"/>
      <c r="J37" s="78"/>
      <c r="K37" s="78"/>
      <c r="L37" s="67"/>
    </row>
    <row r="38" spans="1:12" ht="67.5" customHeight="1">
      <c r="A38" s="123" t="s">
        <v>89</v>
      </c>
      <c r="B38" s="95" t="s">
        <v>109</v>
      </c>
      <c r="C38" s="106">
        <f>SUM(D38:F38)</f>
        <v>6250140</v>
      </c>
      <c r="D38" s="106">
        <v>3004591.34</v>
      </c>
      <c r="E38" s="106">
        <v>3083271.23</v>
      </c>
      <c r="F38" s="106">
        <v>162277.43</v>
      </c>
      <c r="G38" s="78"/>
      <c r="H38" s="78"/>
      <c r="I38" s="78"/>
      <c r="J38" s="78"/>
      <c r="K38" s="78"/>
      <c r="L38" s="67"/>
    </row>
    <row r="39" spans="1:12" ht="16.5" customHeight="1">
      <c r="A39" s="124"/>
      <c r="B39" s="93" t="s">
        <v>78</v>
      </c>
      <c r="C39" s="102">
        <f>SUM(D39:F39)</f>
        <v>625014</v>
      </c>
      <c r="D39" s="102">
        <f>D38*10/100</f>
        <v>300459.13399999996</v>
      </c>
      <c r="E39" s="102">
        <f>E38*10/100</f>
        <v>308327.123</v>
      </c>
      <c r="F39" s="102">
        <f>F38*10/100</f>
        <v>16227.742999999999</v>
      </c>
      <c r="G39" s="77"/>
      <c r="H39" s="77"/>
      <c r="I39" s="77"/>
      <c r="J39" s="77"/>
      <c r="K39" s="78"/>
      <c r="L39" s="67"/>
    </row>
    <row r="40" spans="1:12" ht="17.25" customHeight="1">
      <c r="A40" s="124"/>
      <c r="B40" s="94" t="s">
        <v>100</v>
      </c>
      <c r="C40" s="103"/>
      <c r="D40" s="103"/>
      <c r="E40" s="103"/>
      <c r="F40" s="103"/>
      <c r="G40" s="79"/>
      <c r="H40" s="79"/>
      <c r="I40" s="79"/>
      <c r="J40" s="79"/>
      <c r="K40" s="78"/>
      <c r="L40" s="67"/>
    </row>
    <row r="41" spans="1:12" ht="11.25" customHeight="1">
      <c r="A41" s="124"/>
      <c r="B41" s="94">
        <v>2016</v>
      </c>
      <c r="C41" s="103">
        <f>D41+E41+F41</f>
        <v>1894783.0101507732</v>
      </c>
      <c r="D41" s="103">
        <f>D38*G9/100</f>
        <v>1042410.1516162725</v>
      </c>
      <c r="E41" s="103">
        <f>E38*H9/100</f>
        <v>690095.4285345009</v>
      </c>
      <c r="F41" s="103">
        <f>F38</f>
        <v>162277.43</v>
      </c>
      <c r="G41" s="77"/>
      <c r="H41" s="77"/>
      <c r="I41" s="77"/>
      <c r="J41" s="77"/>
      <c r="K41" s="78"/>
      <c r="L41" s="67"/>
    </row>
    <row r="42" spans="1:12" ht="18" customHeight="1">
      <c r="A42" s="124"/>
      <c r="B42" s="93" t="s">
        <v>78</v>
      </c>
      <c r="C42" s="102">
        <f>SUM(D42:F42)</f>
        <v>625014</v>
      </c>
      <c r="D42" s="102">
        <f>D39</f>
        <v>300459.13399999996</v>
      </c>
      <c r="E42" s="102">
        <f>E39</f>
        <v>308327.123</v>
      </c>
      <c r="F42" s="102">
        <f>F39</f>
        <v>16227.742999999999</v>
      </c>
      <c r="G42" s="79"/>
      <c r="H42" s="79"/>
      <c r="I42" s="79"/>
      <c r="J42" s="79"/>
      <c r="K42" s="78"/>
      <c r="L42" s="67"/>
    </row>
    <row r="43" spans="1:12" ht="14.25" customHeight="1">
      <c r="A43" s="124"/>
      <c r="B43" s="94">
        <v>2017</v>
      </c>
      <c r="C43" s="105">
        <f>SUM(D43:F43)</f>
        <v>4355356.989849227</v>
      </c>
      <c r="D43" s="105">
        <f aca="true" t="shared" si="5" ref="D43:F44">D38-D41</f>
        <v>1962181.1883837273</v>
      </c>
      <c r="E43" s="105">
        <f t="shared" si="5"/>
        <v>2393175.801465499</v>
      </c>
      <c r="F43" s="105">
        <f t="shared" si="5"/>
        <v>0</v>
      </c>
      <c r="G43" s="79"/>
      <c r="H43" s="79"/>
      <c r="I43" s="79"/>
      <c r="J43" s="79"/>
      <c r="K43" s="78"/>
      <c r="L43" s="67"/>
    </row>
    <row r="44" spans="1:12" ht="15.75">
      <c r="A44" s="125"/>
      <c r="B44" s="93" t="s">
        <v>78</v>
      </c>
      <c r="C44" s="102">
        <f>SUM(D44:F44)</f>
        <v>0</v>
      </c>
      <c r="D44" s="102">
        <f t="shared" si="5"/>
        <v>0</v>
      </c>
      <c r="E44" s="102">
        <f t="shared" si="5"/>
        <v>0</v>
      </c>
      <c r="F44" s="102">
        <f t="shared" si="5"/>
        <v>0</v>
      </c>
      <c r="G44" s="77"/>
      <c r="H44" s="77"/>
      <c r="I44" s="77"/>
      <c r="J44" s="77"/>
      <c r="K44" s="78"/>
      <c r="L44" s="67"/>
    </row>
    <row r="45" spans="1:12" ht="68.25" customHeight="1">
      <c r="A45" s="123" t="s">
        <v>90</v>
      </c>
      <c r="B45" s="95" t="s">
        <v>110</v>
      </c>
      <c r="C45" s="104">
        <f>SUM(D45:F45)</f>
        <v>4487280</v>
      </c>
      <c r="D45" s="104">
        <v>2322326.06</v>
      </c>
      <c r="E45" s="104">
        <v>2056706.24</v>
      </c>
      <c r="F45" s="104">
        <v>108247.7</v>
      </c>
      <c r="G45" s="78"/>
      <c r="H45" s="78"/>
      <c r="I45" s="78"/>
      <c r="J45" s="78"/>
      <c r="K45" s="78"/>
      <c r="L45" s="67"/>
    </row>
    <row r="46" spans="1:12" ht="15.75" customHeight="1">
      <c r="A46" s="124"/>
      <c r="B46" s="93" t="s">
        <v>78</v>
      </c>
      <c r="C46" s="102">
        <f>SUM(D46:F46)</f>
        <v>448728</v>
      </c>
      <c r="D46" s="102">
        <f>D45*10/100</f>
        <v>232232.60600000003</v>
      </c>
      <c r="E46" s="102">
        <f>E45*10/100</f>
        <v>205670.62399999998</v>
      </c>
      <c r="F46" s="102">
        <f>F45*10/100</f>
        <v>10824.77</v>
      </c>
      <c r="G46" s="78"/>
      <c r="H46" s="78"/>
      <c r="I46" s="78"/>
      <c r="J46" s="78"/>
      <c r="K46" s="78"/>
      <c r="L46" s="67"/>
    </row>
    <row r="47" spans="1:12" ht="17.25" customHeight="1">
      <c r="A47" s="124"/>
      <c r="B47" s="94" t="s">
        <v>100</v>
      </c>
      <c r="C47" s="102"/>
      <c r="D47" s="102"/>
      <c r="E47" s="102"/>
      <c r="F47" s="102"/>
      <c r="G47" s="78"/>
      <c r="H47" s="78"/>
      <c r="I47" s="78"/>
      <c r="J47" s="78"/>
      <c r="K47" s="78"/>
      <c r="L47" s="67"/>
    </row>
    <row r="48" spans="1:12" ht="12.75" customHeight="1">
      <c r="A48" s="124"/>
      <c r="B48" s="94">
        <v>2016</v>
      </c>
      <c r="C48" s="102">
        <f>D48+E48+F48</f>
        <v>1374283.7948447901</v>
      </c>
      <c r="D48" s="102">
        <f>D45*G9/100</f>
        <v>805705.6638880618</v>
      </c>
      <c r="E48" s="102">
        <f>E45*H9/100</f>
        <v>460330.4309567284</v>
      </c>
      <c r="F48" s="102">
        <f>F45</f>
        <v>108247.7</v>
      </c>
      <c r="G48" s="78"/>
      <c r="H48" s="78"/>
      <c r="I48" s="78"/>
      <c r="J48" s="78"/>
      <c r="K48" s="78"/>
      <c r="L48" s="67"/>
    </row>
    <row r="49" spans="1:12" ht="16.5" customHeight="1">
      <c r="A49" s="124"/>
      <c r="B49" s="93" t="s">
        <v>78</v>
      </c>
      <c r="C49" s="102">
        <f>SUM(D49:F49)</f>
        <v>448728</v>
      </c>
      <c r="D49" s="102">
        <f>D46</f>
        <v>232232.60600000003</v>
      </c>
      <c r="E49" s="102">
        <f>E46</f>
        <v>205670.62399999998</v>
      </c>
      <c r="F49" s="102">
        <f>F46</f>
        <v>10824.77</v>
      </c>
      <c r="G49" s="78"/>
      <c r="H49" s="78"/>
      <c r="I49" s="78"/>
      <c r="J49" s="78"/>
      <c r="K49" s="78"/>
      <c r="L49" s="67"/>
    </row>
    <row r="50" spans="1:12" ht="13.5" customHeight="1">
      <c r="A50" s="124"/>
      <c r="B50" s="94">
        <v>2017</v>
      </c>
      <c r="C50" s="105">
        <f>SUM(D50:F50)</f>
        <v>3112996.2051552096</v>
      </c>
      <c r="D50" s="105">
        <f aca="true" t="shared" si="6" ref="D50:F51">D45-D48</f>
        <v>1516620.3961119382</v>
      </c>
      <c r="E50" s="105">
        <f t="shared" si="6"/>
        <v>1596375.8090432715</v>
      </c>
      <c r="F50" s="105">
        <f t="shared" si="6"/>
        <v>0</v>
      </c>
      <c r="G50" s="78"/>
      <c r="H50" s="78"/>
      <c r="I50" s="78"/>
      <c r="J50" s="78"/>
      <c r="K50" s="78"/>
      <c r="L50" s="67"/>
    </row>
    <row r="51" spans="1:12" ht="18" customHeight="1">
      <c r="A51" s="125"/>
      <c r="B51" s="93" t="s">
        <v>78</v>
      </c>
      <c r="C51" s="102">
        <f>SUM(D51:F51)</f>
        <v>0</v>
      </c>
      <c r="D51" s="102">
        <f t="shared" si="6"/>
        <v>0</v>
      </c>
      <c r="E51" s="102">
        <f t="shared" si="6"/>
        <v>0</v>
      </c>
      <c r="F51" s="102">
        <f t="shared" si="6"/>
        <v>0</v>
      </c>
      <c r="G51" s="78"/>
      <c r="H51" s="78"/>
      <c r="I51" s="78"/>
      <c r="J51" s="78"/>
      <c r="K51" s="78"/>
      <c r="L51" s="67"/>
    </row>
    <row r="52" spans="1:12" ht="68.25" customHeight="1">
      <c r="A52" s="123" t="s">
        <v>91</v>
      </c>
      <c r="B52" s="95" t="s">
        <v>106</v>
      </c>
      <c r="C52" s="107">
        <f>D52+E52+F52</f>
        <v>4487280</v>
      </c>
      <c r="D52" s="107">
        <v>2059916.33</v>
      </c>
      <c r="E52" s="107">
        <v>2305995.49</v>
      </c>
      <c r="F52" s="107">
        <v>121368.18</v>
      </c>
      <c r="G52" s="78"/>
      <c r="H52" s="78"/>
      <c r="I52" s="78"/>
      <c r="J52" s="78"/>
      <c r="K52" s="78"/>
      <c r="L52" s="67"/>
    </row>
    <row r="53" spans="1:12" ht="14.25" customHeight="1">
      <c r="A53" s="124"/>
      <c r="B53" s="93" t="s">
        <v>78</v>
      </c>
      <c r="C53" s="102">
        <f>SUM(D53:F53)</f>
        <v>448728</v>
      </c>
      <c r="D53" s="102">
        <f>D52*10/100</f>
        <v>205991.633</v>
      </c>
      <c r="E53" s="102">
        <f>E52*10/100</f>
        <v>230599.54900000003</v>
      </c>
      <c r="F53" s="102">
        <f>F52*10/100</f>
        <v>12136.817999999997</v>
      </c>
      <c r="G53" s="78"/>
      <c r="H53" s="78"/>
      <c r="I53" s="78"/>
      <c r="J53" s="78"/>
      <c r="K53" s="78"/>
      <c r="L53" s="67"/>
    </row>
    <row r="54" spans="1:12" ht="17.25" customHeight="1">
      <c r="A54" s="124"/>
      <c r="B54" s="94" t="s">
        <v>100</v>
      </c>
      <c r="C54" s="102"/>
      <c r="D54" s="102"/>
      <c r="E54" s="102"/>
      <c r="F54" s="102"/>
      <c r="G54" s="78"/>
      <c r="H54" s="78"/>
      <c r="I54" s="78"/>
      <c r="J54" s="78"/>
      <c r="K54" s="78"/>
      <c r="L54" s="67"/>
    </row>
    <row r="55" spans="1:12" ht="14.25" customHeight="1">
      <c r="A55" s="124"/>
      <c r="B55" s="94">
        <v>2016</v>
      </c>
      <c r="C55" s="102">
        <f>D55+E55+F55</f>
        <v>1352159.8157444287</v>
      </c>
      <c r="D55" s="102">
        <f>D52*G9/100</f>
        <v>714665.4738984024</v>
      </c>
      <c r="E55" s="102">
        <f>E52*H9/100</f>
        <v>516126.16184602625</v>
      </c>
      <c r="F55" s="102">
        <f>F52</f>
        <v>121368.18</v>
      </c>
      <c r="G55" s="78"/>
      <c r="H55" s="78"/>
      <c r="I55" s="78"/>
      <c r="J55" s="78"/>
      <c r="K55" s="78"/>
      <c r="L55" s="67"/>
    </row>
    <row r="56" spans="1:12" ht="17.25" customHeight="1">
      <c r="A56" s="124"/>
      <c r="B56" s="93" t="s">
        <v>78</v>
      </c>
      <c r="C56" s="102">
        <f>SUM(D56:F56)</f>
        <v>448728</v>
      </c>
      <c r="D56" s="102">
        <f>D53</f>
        <v>205991.633</v>
      </c>
      <c r="E56" s="102">
        <f>E53</f>
        <v>230599.54900000003</v>
      </c>
      <c r="F56" s="102">
        <f>F53</f>
        <v>12136.817999999997</v>
      </c>
      <c r="G56" s="78"/>
      <c r="H56" s="78"/>
      <c r="I56" s="78"/>
      <c r="J56" s="78"/>
      <c r="K56" s="78"/>
      <c r="L56" s="67"/>
    </row>
    <row r="57" spans="1:12" ht="12.75" customHeight="1">
      <c r="A57" s="124"/>
      <c r="B57" s="94">
        <v>2017</v>
      </c>
      <c r="C57" s="105">
        <f>SUM(D57:F57)</f>
        <v>3135120.1842555716</v>
      </c>
      <c r="D57" s="105">
        <f aca="true" t="shared" si="7" ref="D57:F58">D52-D55</f>
        <v>1345250.8561015977</v>
      </c>
      <c r="E57" s="105">
        <f t="shared" si="7"/>
        <v>1789869.328153974</v>
      </c>
      <c r="F57" s="105">
        <f t="shared" si="7"/>
        <v>0</v>
      </c>
      <c r="G57" s="79"/>
      <c r="H57" s="79"/>
      <c r="I57" s="79"/>
      <c r="J57" s="79"/>
      <c r="K57" s="78"/>
      <c r="L57" s="67"/>
    </row>
    <row r="58" spans="1:12" ht="14.25" customHeight="1">
      <c r="A58" s="125"/>
      <c r="B58" s="93" t="s">
        <v>78</v>
      </c>
      <c r="C58" s="102">
        <f>SUM(D58:F58)</f>
        <v>0</v>
      </c>
      <c r="D58" s="102">
        <f t="shared" si="7"/>
        <v>0</v>
      </c>
      <c r="E58" s="102">
        <f t="shared" si="7"/>
        <v>0</v>
      </c>
      <c r="F58" s="102">
        <f t="shared" si="7"/>
        <v>0</v>
      </c>
      <c r="G58" s="77"/>
      <c r="H58" s="77"/>
      <c r="I58" s="77"/>
      <c r="J58" s="77"/>
      <c r="K58" s="78"/>
      <c r="L58" s="67"/>
    </row>
    <row r="59" spans="1:12" ht="70.5" customHeight="1">
      <c r="A59" s="123" t="s">
        <v>92</v>
      </c>
      <c r="B59" s="95" t="s">
        <v>111</v>
      </c>
      <c r="C59" s="104">
        <f>SUM(D59:F59)</f>
        <v>8013000</v>
      </c>
      <c r="D59" s="104">
        <v>3918651.88</v>
      </c>
      <c r="E59" s="104">
        <v>3889630.71</v>
      </c>
      <c r="F59" s="104">
        <v>204717.41</v>
      </c>
      <c r="G59" s="78"/>
      <c r="H59" s="78"/>
      <c r="I59" s="78"/>
      <c r="J59" s="78"/>
      <c r="K59" s="78"/>
      <c r="L59" s="67"/>
    </row>
    <row r="60" spans="1:12" ht="15.75" customHeight="1">
      <c r="A60" s="124"/>
      <c r="B60" s="93" t="s">
        <v>78</v>
      </c>
      <c r="C60" s="102">
        <f>SUM(D60:F60)</f>
        <v>801300</v>
      </c>
      <c r="D60" s="102">
        <f>D59*10/100</f>
        <v>391865.18799999997</v>
      </c>
      <c r="E60" s="102">
        <f>E59*10/100</f>
        <v>388963.071</v>
      </c>
      <c r="F60" s="102">
        <f>F59*10/100</f>
        <v>20471.741</v>
      </c>
      <c r="G60" s="78"/>
      <c r="H60" s="78"/>
      <c r="I60" s="78"/>
      <c r="J60" s="78"/>
      <c r="K60" s="78"/>
      <c r="L60" s="67"/>
    </row>
    <row r="61" spans="1:12" ht="18" customHeight="1">
      <c r="A61" s="124"/>
      <c r="B61" s="94" t="s">
        <v>100</v>
      </c>
      <c r="C61" s="102"/>
      <c r="D61" s="102"/>
      <c r="E61" s="102"/>
      <c r="F61" s="102"/>
      <c r="G61" s="78"/>
      <c r="H61" s="78"/>
      <c r="I61" s="78"/>
      <c r="J61" s="78"/>
      <c r="K61" s="78"/>
      <c r="L61" s="67"/>
    </row>
    <row r="62" spans="1:12" ht="15" customHeight="1">
      <c r="A62" s="124"/>
      <c r="B62" s="94">
        <v>2016</v>
      </c>
      <c r="C62" s="102">
        <f>D62+E62+F62</f>
        <v>2434825.079169389</v>
      </c>
      <c r="D62" s="102">
        <f>D59*G9/100</f>
        <v>1359533.4733149407</v>
      </c>
      <c r="E62" s="102">
        <f>E59*H9/100</f>
        <v>870574.1958544481</v>
      </c>
      <c r="F62" s="102">
        <f>F59</f>
        <v>204717.41</v>
      </c>
      <c r="G62" s="78"/>
      <c r="H62" s="78"/>
      <c r="I62" s="78"/>
      <c r="J62" s="78"/>
      <c r="K62" s="78"/>
      <c r="L62" s="67"/>
    </row>
    <row r="63" spans="1:12" ht="16.5" customHeight="1">
      <c r="A63" s="124"/>
      <c r="B63" s="93" t="s">
        <v>78</v>
      </c>
      <c r="C63" s="102">
        <f>SUM(D63:F63)</f>
        <v>801300</v>
      </c>
      <c r="D63" s="102">
        <f>D60</f>
        <v>391865.18799999997</v>
      </c>
      <c r="E63" s="102">
        <f>E60</f>
        <v>388963.071</v>
      </c>
      <c r="F63" s="102">
        <f>F60</f>
        <v>20471.741</v>
      </c>
      <c r="G63" s="78"/>
      <c r="H63" s="78"/>
      <c r="I63" s="78"/>
      <c r="J63" s="78"/>
      <c r="K63" s="78"/>
      <c r="L63" s="67"/>
    </row>
    <row r="64" spans="1:12" ht="15" customHeight="1">
      <c r="A64" s="124"/>
      <c r="B64" s="94">
        <v>2017</v>
      </c>
      <c r="C64" s="105">
        <f>SUM(D64:F64)</f>
        <v>5578174.920830611</v>
      </c>
      <c r="D64" s="105">
        <f aca="true" t="shared" si="8" ref="D64:F65">D59-D62</f>
        <v>2559118.406685059</v>
      </c>
      <c r="E64" s="105">
        <f t="shared" si="8"/>
        <v>3019056.5141455517</v>
      </c>
      <c r="F64" s="105">
        <f t="shared" si="8"/>
        <v>0</v>
      </c>
      <c r="G64" s="79"/>
      <c r="H64" s="79"/>
      <c r="I64" s="79"/>
      <c r="J64" s="79"/>
      <c r="K64" s="78"/>
      <c r="L64" s="67"/>
    </row>
    <row r="65" spans="1:12" ht="16.5" customHeight="1">
      <c r="A65" s="125"/>
      <c r="B65" s="93" t="s">
        <v>78</v>
      </c>
      <c r="C65" s="102">
        <f>SUM(D65:F65)</f>
        <v>0</v>
      </c>
      <c r="D65" s="102">
        <f t="shared" si="8"/>
        <v>0</v>
      </c>
      <c r="E65" s="102">
        <f t="shared" si="8"/>
        <v>0</v>
      </c>
      <c r="F65" s="102">
        <f t="shared" si="8"/>
        <v>0</v>
      </c>
      <c r="G65" s="77"/>
      <c r="H65" s="77"/>
      <c r="I65" s="77"/>
      <c r="J65" s="77"/>
      <c r="K65" s="78"/>
      <c r="L65" s="67"/>
    </row>
    <row r="66" spans="1:12" ht="65.25" customHeight="1">
      <c r="A66" s="123" t="s">
        <v>93</v>
      </c>
      <c r="B66" s="95" t="s">
        <v>105</v>
      </c>
      <c r="C66" s="104">
        <f>SUM(D66:F66)</f>
        <v>13926594.000000002</v>
      </c>
      <c r="D66" s="104">
        <v>7327791.55</v>
      </c>
      <c r="E66" s="104">
        <v>6268862.32</v>
      </c>
      <c r="F66" s="104">
        <v>329940.13</v>
      </c>
      <c r="G66" s="77"/>
      <c r="H66" s="77"/>
      <c r="I66" s="77"/>
      <c r="J66" s="77"/>
      <c r="K66" s="78"/>
      <c r="L66" s="67"/>
    </row>
    <row r="67" spans="1:12" ht="18" customHeight="1">
      <c r="A67" s="124"/>
      <c r="B67" s="93" t="s">
        <v>78</v>
      </c>
      <c r="C67" s="102">
        <f>SUM(D67:F67)</f>
        <v>1392659.4000000001</v>
      </c>
      <c r="D67" s="102">
        <f>D66*10/100</f>
        <v>732779.155</v>
      </c>
      <c r="E67" s="102">
        <f>E66*10/100</f>
        <v>626886.2320000001</v>
      </c>
      <c r="F67" s="102">
        <f>F66*10/100</f>
        <v>32994.013</v>
      </c>
      <c r="G67" s="77"/>
      <c r="H67" s="77"/>
      <c r="I67" s="77"/>
      <c r="J67" s="77"/>
      <c r="K67" s="78"/>
      <c r="L67" s="67"/>
    </row>
    <row r="68" spans="1:12" ht="18" customHeight="1">
      <c r="A68" s="124"/>
      <c r="B68" s="94" t="s">
        <v>100</v>
      </c>
      <c r="C68" s="102"/>
      <c r="D68" s="102"/>
      <c r="E68" s="102"/>
      <c r="F68" s="102"/>
      <c r="G68" s="77"/>
      <c r="H68" s="77"/>
      <c r="I68" s="77"/>
      <c r="J68" s="77"/>
      <c r="K68" s="78"/>
      <c r="L68" s="67"/>
    </row>
    <row r="69" spans="1:12" ht="15" customHeight="1">
      <c r="A69" s="124"/>
      <c r="B69" s="94">
        <v>2016</v>
      </c>
      <c r="C69" s="102">
        <f>D69+E69+F69</f>
        <v>4275329.390405335</v>
      </c>
      <c r="D69" s="102">
        <f>D66*G9/100</f>
        <v>2542297.24986425</v>
      </c>
      <c r="E69" s="102">
        <f>E66*H9/100</f>
        <v>1403092.0105410856</v>
      </c>
      <c r="F69" s="102">
        <f>F66</f>
        <v>329940.13</v>
      </c>
      <c r="G69" s="77"/>
      <c r="H69" s="77"/>
      <c r="I69" s="77"/>
      <c r="J69" s="77"/>
      <c r="K69" s="78"/>
      <c r="L69" s="67"/>
    </row>
    <row r="70" spans="1:12" ht="18" customHeight="1">
      <c r="A70" s="124"/>
      <c r="B70" s="93" t="s">
        <v>78</v>
      </c>
      <c r="C70" s="102">
        <f>SUM(D70:F70)</f>
        <v>1392659.4000000001</v>
      </c>
      <c r="D70" s="102">
        <f>D67</f>
        <v>732779.155</v>
      </c>
      <c r="E70" s="102">
        <f>E67</f>
        <v>626886.2320000001</v>
      </c>
      <c r="F70" s="102">
        <f>F67</f>
        <v>32994.013</v>
      </c>
      <c r="G70" s="78"/>
      <c r="H70" s="78"/>
      <c r="I70" s="78"/>
      <c r="J70" s="78"/>
      <c r="K70" s="78"/>
      <c r="L70" s="67"/>
    </row>
    <row r="71" spans="1:12" ht="18.75" customHeight="1">
      <c r="A71" s="124"/>
      <c r="B71" s="94">
        <v>2017</v>
      </c>
      <c r="C71" s="105">
        <f>SUM(D71:F71)</f>
        <v>9651264.609594665</v>
      </c>
      <c r="D71" s="105">
        <f aca="true" t="shared" si="9" ref="D71:F72">D66-D69</f>
        <v>4785494.30013575</v>
      </c>
      <c r="E71" s="105">
        <f t="shared" si="9"/>
        <v>4865770.309458915</v>
      </c>
      <c r="F71" s="105">
        <f t="shared" si="9"/>
        <v>0</v>
      </c>
      <c r="G71" s="78"/>
      <c r="H71" s="78"/>
      <c r="I71" s="78"/>
      <c r="J71" s="78"/>
      <c r="K71" s="78"/>
      <c r="L71" s="67"/>
    </row>
    <row r="72" spans="1:12" ht="15.75" customHeight="1">
      <c r="A72" s="125"/>
      <c r="B72" s="93" t="s">
        <v>78</v>
      </c>
      <c r="C72" s="102">
        <f>SUM(D72:F72)</f>
        <v>0</v>
      </c>
      <c r="D72" s="102">
        <f t="shared" si="9"/>
        <v>0</v>
      </c>
      <c r="E72" s="102">
        <f t="shared" si="9"/>
        <v>0</v>
      </c>
      <c r="F72" s="102">
        <f t="shared" si="9"/>
        <v>0</v>
      </c>
      <c r="G72" s="79"/>
      <c r="H72" s="79"/>
      <c r="I72" s="79"/>
      <c r="J72" s="79"/>
      <c r="K72" s="78"/>
      <c r="L72" s="67"/>
    </row>
    <row r="73" spans="1:12" ht="71.25" customHeight="1">
      <c r="A73" s="123" t="s">
        <v>94</v>
      </c>
      <c r="B73" s="95" t="s">
        <v>101</v>
      </c>
      <c r="C73" s="104">
        <f>SUM(D73:F73)</f>
        <v>16346520</v>
      </c>
      <c r="D73" s="104">
        <v>8523942.53</v>
      </c>
      <c r="E73" s="104">
        <v>7431448.59</v>
      </c>
      <c r="F73" s="104">
        <v>391128.88</v>
      </c>
      <c r="G73" s="77"/>
      <c r="H73" s="77"/>
      <c r="I73" s="77"/>
      <c r="J73" s="77"/>
      <c r="K73" s="78"/>
      <c r="L73" s="67"/>
    </row>
    <row r="74" spans="1:12" ht="16.5" customHeight="1">
      <c r="A74" s="124"/>
      <c r="B74" s="93" t="s">
        <v>78</v>
      </c>
      <c r="C74" s="102">
        <f>SUM(D74:F74)</f>
        <v>1634652.0000000002</v>
      </c>
      <c r="D74" s="102">
        <f>D73*10/100</f>
        <v>852394.253</v>
      </c>
      <c r="E74" s="102">
        <f>E73*10/100</f>
        <v>743144.859</v>
      </c>
      <c r="F74" s="102">
        <f>F73*10/100</f>
        <v>39112.888</v>
      </c>
      <c r="G74" s="77"/>
      <c r="H74" s="77"/>
      <c r="I74" s="77"/>
      <c r="J74" s="77"/>
      <c r="K74" s="78"/>
      <c r="L74" s="67"/>
    </row>
    <row r="75" spans="1:12" ht="17.25" customHeight="1">
      <c r="A75" s="124"/>
      <c r="B75" s="94" t="s">
        <v>100</v>
      </c>
      <c r="C75" s="102"/>
      <c r="D75" s="102"/>
      <c r="E75" s="102"/>
      <c r="F75" s="102"/>
      <c r="G75" s="77"/>
      <c r="H75" s="77"/>
      <c r="I75" s="77"/>
      <c r="J75" s="77"/>
      <c r="K75" s="78"/>
      <c r="L75" s="67"/>
    </row>
    <row r="76" spans="1:12" ht="15" customHeight="1">
      <c r="A76" s="124"/>
      <c r="B76" s="94">
        <v>2016</v>
      </c>
      <c r="C76" s="102">
        <f>D76+E76+F76</f>
        <v>5011718.8368080035</v>
      </c>
      <c r="D76" s="102">
        <f>D73*G9/100</f>
        <v>2957288.768949755</v>
      </c>
      <c r="E76" s="102">
        <f>E73*H9/100</f>
        <v>1663301.1878582484</v>
      </c>
      <c r="F76" s="102">
        <f>F73</f>
        <v>391128.88</v>
      </c>
      <c r="G76" s="77"/>
      <c r="H76" s="77"/>
      <c r="I76" s="77"/>
      <c r="J76" s="77"/>
      <c r="K76" s="78"/>
      <c r="L76" s="67"/>
    </row>
    <row r="77" spans="1:12" ht="16.5" customHeight="1">
      <c r="A77" s="124"/>
      <c r="B77" s="93" t="s">
        <v>78</v>
      </c>
      <c r="C77" s="102">
        <f>SUM(D77:F77)</f>
        <v>1634652.0000000002</v>
      </c>
      <c r="D77" s="102">
        <f>D74</f>
        <v>852394.253</v>
      </c>
      <c r="E77" s="102">
        <f>E74</f>
        <v>743144.859</v>
      </c>
      <c r="F77" s="102">
        <f>F74</f>
        <v>39112.888</v>
      </c>
      <c r="G77" s="77"/>
      <c r="H77" s="77"/>
      <c r="I77" s="77"/>
      <c r="J77" s="77"/>
      <c r="K77" s="78"/>
      <c r="L77" s="67"/>
    </row>
    <row r="78" spans="1:12" ht="15" customHeight="1">
      <c r="A78" s="124"/>
      <c r="B78" s="94">
        <v>2017</v>
      </c>
      <c r="C78" s="105">
        <f>SUM(D78:F78)</f>
        <v>11334801.163191997</v>
      </c>
      <c r="D78" s="105">
        <f aca="true" t="shared" si="10" ref="D78:F79">D73-D76</f>
        <v>5566653.761050245</v>
      </c>
      <c r="E78" s="105">
        <f t="shared" si="10"/>
        <v>5768147.402141752</v>
      </c>
      <c r="F78" s="105">
        <f t="shared" si="10"/>
        <v>0</v>
      </c>
      <c r="G78" s="78"/>
      <c r="H78" s="78"/>
      <c r="I78" s="78"/>
      <c r="J78" s="78"/>
      <c r="K78" s="78"/>
      <c r="L78" s="67"/>
    </row>
    <row r="79" spans="1:12" ht="15" customHeight="1">
      <c r="A79" s="125"/>
      <c r="B79" s="93" t="s">
        <v>78</v>
      </c>
      <c r="C79" s="102">
        <f>SUM(D79:F79)</f>
        <v>0</v>
      </c>
      <c r="D79" s="102">
        <f t="shared" si="10"/>
        <v>0</v>
      </c>
      <c r="E79" s="102">
        <f t="shared" si="10"/>
        <v>0</v>
      </c>
      <c r="F79" s="102">
        <f t="shared" si="10"/>
        <v>0</v>
      </c>
      <c r="G79" s="79"/>
      <c r="H79" s="79"/>
      <c r="I79" s="79"/>
      <c r="J79" s="79"/>
      <c r="K79" s="78"/>
      <c r="L79" s="67"/>
    </row>
    <row r="80" spans="1:12" ht="69.75" customHeight="1">
      <c r="A80" s="123" t="s">
        <v>95</v>
      </c>
      <c r="B80" s="95" t="s">
        <v>103</v>
      </c>
      <c r="C80" s="104">
        <f>SUM(D80:F80)</f>
        <v>4422374.7</v>
      </c>
      <c r="D80" s="104">
        <v>2399080.9</v>
      </c>
      <c r="E80" s="104">
        <v>1922129.11</v>
      </c>
      <c r="F80" s="104">
        <v>101164.69</v>
      </c>
      <c r="G80" s="77"/>
      <c r="H80" s="77"/>
      <c r="I80" s="77"/>
      <c r="J80" s="77"/>
      <c r="K80" s="78"/>
      <c r="L80" s="67"/>
    </row>
    <row r="81" spans="1:12" ht="16.5" customHeight="1">
      <c r="A81" s="124"/>
      <c r="B81" s="93" t="s">
        <v>78</v>
      </c>
      <c r="C81" s="102">
        <f>SUM(D81:F81)</f>
        <v>442237.47000000003</v>
      </c>
      <c r="D81" s="102">
        <f>D80*10/100</f>
        <v>239908.09</v>
      </c>
      <c r="E81" s="102">
        <f>E80*10/100</f>
        <v>192212.91100000002</v>
      </c>
      <c r="F81" s="102">
        <f>F80*10/100</f>
        <v>10116.469000000001</v>
      </c>
      <c r="G81" s="77"/>
      <c r="H81" s="77"/>
      <c r="I81" s="77"/>
      <c r="J81" s="77"/>
      <c r="K81" s="78"/>
      <c r="L81" s="67"/>
    </row>
    <row r="82" spans="1:12" ht="19.5" customHeight="1">
      <c r="A82" s="124"/>
      <c r="B82" s="94" t="s">
        <v>100</v>
      </c>
      <c r="C82" s="102"/>
      <c r="D82" s="102"/>
      <c r="E82" s="102"/>
      <c r="F82" s="102"/>
      <c r="G82" s="77"/>
      <c r="H82" s="77"/>
      <c r="I82" s="77"/>
      <c r="J82" s="77"/>
      <c r="K82" s="78"/>
      <c r="L82" s="67"/>
    </row>
    <row r="83" spans="1:12" ht="16.5" customHeight="1">
      <c r="A83" s="124"/>
      <c r="B83" s="94">
        <v>2016</v>
      </c>
      <c r="C83" s="102">
        <f>D83+E83+F83</f>
        <v>1363709.0871449122</v>
      </c>
      <c r="D83" s="102">
        <f>D80*G9/100</f>
        <v>832334.9173697291</v>
      </c>
      <c r="E83" s="102">
        <f>E80*H9/100</f>
        <v>430209.4797751831</v>
      </c>
      <c r="F83" s="102">
        <f>F80</f>
        <v>101164.69</v>
      </c>
      <c r="G83" s="77"/>
      <c r="H83" s="77"/>
      <c r="I83" s="77"/>
      <c r="J83" s="77"/>
      <c r="K83" s="78"/>
      <c r="L83" s="67"/>
    </row>
    <row r="84" spans="1:12" ht="15.75" customHeight="1">
      <c r="A84" s="124"/>
      <c r="B84" s="93" t="s">
        <v>78</v>
      </c>
      <c r="C84" s="102">
        <f>SUM(D84:F84)</f>
        <v>442237.47000000003</v>
      </c>
      <c r="D84" s="102">
        <f>D81</f>
        <v>239908.09</v>
      </c>
      <c r="E84" s="102">
        <f>E81</f>
        <v>192212.91100000002</v>
      </c>
      <c r="F84" s="102">
        <f>F81</f>
        <v>10116.469000000001</v>
      </c>
      <c r="G84" s="77"/>
      <c r="H84" s="77"/>
      <c r="I84" s="77"/>
      <c r="J84" s="77"/>
      <c r="K84" s="78"/>
      <c r="L84" s="67"/>
    </row>
    <row r="85" spans="1:12" ht="15" customHeight="1">
      <c r="A85" s="124"/>
      <c r="B85" s="94">
        <v>2017</v>
      </c>
      <c r="C85" s="105">
        <f>SUM(D85:F85)</f>
        <v>3058665.612855088</v>
      </c>
      <c r="D85" s="105">
        <f aca="true" t="shared" si="11" ref="D85:F86">D80-D83</f>
        <v>1566745.9826302708</v>
      </c>
      <c r="E85" s="105">
        <f t="shared" si="11"/>
        <v>1491919.630224817</v>
      </c>
      <c r="F85" s="105">
        <f t="shared" si="11"/>
        <v>0</v>
      </c>
      <c r="G85" s="78"/>
      <c r="H85" s="78"/>
      <c r="I85" s="78"/>
      <c r="J85" s="78"/>
      <c r="K85" s="78"/>
      <c r="L85" s="67"/>
    </row>
    <row r="86" spans="1:12" ht="15" customHeight="1">
      <c r="A86" s="125"/>
      <c r="B86" s="93" t="s">
        <v>78</v>
      </c>
      <c r="C86" s="102">
        <f>SUM(D86:F86)</f>
        <v>0</v>
      </c>
      <c r="D86" s="102">
        <f t="shared" si="11"/>
        <v>0</v>
      </c>
      <c r="E86" s="102">
        <f t="shared" si="11"/>
        <v>0</v>
      </c>
      <c r="F86" s="102">
        <f t="shared" si="11"/>
        <v>0</v>
      </c>
      <c r="G86" s="81"/>
      <c r="H86" s="81"/>
      <c r="I86" s="81"/>
      <c r="J86" s="81"/>
      <c r="K86" s="78"/>
      <c r="L86" s="67"/>
    </row>
    <row r="87" spans="1:12" ht="69" customHeight="1">
      <c r="A87" s="123" t="s">
        <v>96</v>
      </c>
      <c r="B87" s="95" t="s">
        <v>102</v>
      </c>
      <c r="C87" s="104">
        <f>D87+E87+F87</f>
        <v>159374563.5</v>
      </c>
      <c r="D87" s="104">
        <v>86647690.86</v>
      </c>
      <c r="E87" s="104">
        <v>36363436.32</v>
      </c>
      <c r="F87" s="104">
        <v>36363436.32</v>
      </c>
      <c r="G87" s="78"/>
      <c r="H87" s="78"/>
      <c r="I87" s="78"/>
      <c r="J87" s="78"/>
      <c r="K87" s="78"/>
      <c r="L87" s="67"/>
    </row>
    <row r="88" spans="1:12" ht="17.25" customHeight="1">
      <c r="A88" s="124"/>
      <c r="B88" s="93" t="s">
        <v>78</v>
      </c>
      <c r="C88" s="102">
        <f>SUM(D88:F88)</f>
        <v>15937456.35</v>
      </c>
      <c r="D88" s="102">
        <f>D87*10/100</f>
        <v>8664769.086000001</v>
      </c>
      <c r="E88" s="102">
        <f>E87*10/100</f>
        <v>3636343.6319999998</v>
      </c>
      <c r="F88" s="102">
        <f>F87*10/100</f>
        <v>3636343.6319999998</v>
      </c>
      <c r="G88" s="78"/>
      <c r="H88" s="78"/>
      <c r="I88" s="78"/>
      <c r="J88" s="78"/>
      <c r="K88" s="78"/>
      <c r="L88" s="67"/>
    </row>
    <row r="89" spans="1:12" ht="15.75">
      <c r="A89" s="124"/>
      <c r="B89" s="94" t="s">
        <v>100</v>
      </c>
      <c r="C89" s="108"/>
      <c r="D89" s="108"/>
      <c r="E89" s="108"/>
      <c r="F89" s="108"/>
      <c r="G89" s="78"/>
      <c r="H89" s="78"/>
      <c r="I89" s="78"/>
      <c r="J89" s="78"/>
      <c r="K89" s="78"/>
      <c r="L89" s="67"/>
    </row>
    <row r="90" spans="1:12" ht="15.75">
      <c r="A90" s="124"/>
      <c r="B90" s="94">
        <v>2016</v>
      </c>
      <c r="C90" s="102">
        <f>D90+E90+F90</f>
        <v>74563743.1069035</v>
      </c>
      <c r="D90" s="102">
        <f>D87*G9/100</f>
        <v>30061470.045564502</v>
      </c>
      <c r="E90" s="102">
        <f>E87*H9/100</f>
        <v>8138836.741338981</v>
      </c>
      <c r="F90" s="102">
        <f>F87</f>
        <v>36363436.32</v>
      </c>
      <c r="G90" s="79"/>
      <c r="H90" s="79"/>
      <c r="I90" s="79"/>
      <c r="J90" s="79"/>
      <c r="K90" s="78"/>
      <c r="L90" s="67"/>
    </row>
    <row r="91" spans="1:12" ht="15.75">
      <c r="A91" s="124"/>
      <c r="B91" s="93" t="s">
        <v>78</v>
      </c>
      <c r="C91" s="102">
        <f>SUM(D91:F91)</f>
        <v>15937456.35</v>
      </c>
      <c r="D91" s="102">
        <f>D88</f>
        <v>8664769.086000001</v>
      </c>
      <c r="E91" s="102">
        <f>E88</f>
        <v>3636343.6319999998</v>
      </c>
      <c r="F91" s="102">
        <f>F88</f>
        <v>3636343.6319999998</v>
      </c>
      <c r="G91" s="78"/>
      <c r="H91" s="78"/>
      <c r="I91" s="78"/>
      <c r="J91" s="78"/>
      <c r="K91" s="78"/>
      <c r="L91" s="67"/>
    </row>
    <row r="92" spans="1:12" ht="15.75">
      <c r="A92" s="124"/>
      <c r="B92" s="94">
        <v>2017</v>
      </c>
      <c r="C92" s="105">
        <f>SUM(D92:F92)</f>
        <v>84810820.3930965</v>
      </c>
      <c r="D92" s="105">
        <f aca="true" t="shared" si="12" ref="D92:F93">D87-D90</f>
        <v>56586220.8144355</v>
      </c>
      <c r="E92" s="105">
        <f t="shared" si="12"/>
        <v>28224599.578661017</v>
      </c>
      <c r="F92" s="105">
        <f t="shared" si="12"/>
        <v>0</v>
      </c>
      <c r="G92" s="78"/>
      <c r="H92" s="78"/>
      <c r="I92" s="78"/>
      <c r="J92" s="78"/>
      <c r="K92" s="78"/>
      <c r="L92" s="67"/>
    </row>
    <row r="93" spans="1:12" ht="15.75">
      <c r="A93" s="125"/>
      <c r="B93" s="93" t="s">
        <v>78</v>
      </c>
      <c r="C93" s="102">
        <f>SUM(D93:F93)</f>
        <v>0</v>
      </c>
      <c r="D93" s="102">
        <f t="shared" si="12"/>
        <v>0</v>
      </c>
      <c r="E93" s="102">
        <f t="shared" si="12"/>
        <v>0</v>
      </c>
      <c r="F93" s="102">
        <f t="shared" si="12"/>
        <v>0</v>
      </c>
      <c r="G93" s="77"/>
      <c r="H93" s="77"/>
      <c r="I93" s="77"/>
      <c r="J93" s="77"/>
      <c r="K93" s="78"/>
      <c r="L93" s="67"/>
    </row>
    <row r="94" spans="1:12" ht="78.75" customHeight="1">
      <c r="A94" s="123" t="s">
        <v>97</v>
      </c>
      <c r="B94" s="95" t="s">
        <v>104</v>
      </c>
      <c r="C94" s="104">
        <f>D94+E94+F94</f>
        <v>7468116.01</v>
      </c>
      <c r="D94" s="104">
        <v>3695603.61</v>
      </c>
      <c r="E94" s="104">
        <v>3395261.16</v>
      </c>
      <c r="F94" s="104">
        <v>377251.24</v>
      </c>
      <c r="G94" s="78"/>
      <c r="H94" s="78"/>
      <c r="I94" s="78"/>
      <c r="J94" s="78"/>
      <c r="K94" s="78"/>
      <c r="L94" s="67"/>
    </row>
    <row r="95" spans="1:12" ht="15" customHeight="1">
      <c r="A95" s="124"/>
      <c r="B95" s="93" t="s">
        <v>78</v>
      </c>
      <c r="C95" s="102">
        <f>SUM(D95:F95)</f>
        <v>746811.601</v>
      </c>
      <c r="D95" s="102">
        <f>D94*10/100</f>
        <v>369560.36100000003</v>
      </c>
      <c r="E95" s="102">
        <f>E94*10/100</f>
        <v>339526.11600000004</v>
      </c>
      <c r="F95" s="102">
        <f>F94*10/100</f>
        <v>37725.123999999996</v>
      </c>
      <c r="G95" s="78"/>
      <c r="H95" s="78"/>
      <c r="I95" s="78"/>
      <c r="J95" s="78"/>
      <c r="K95" s="78"/>
      <c r="L95" s="67"/>
    </row>
    <row r="96" spans="1:12" ht="15.75">
      <c r="A96" s="124"/>
      <c r="B96" s="94" t="s">
        <v>100</v>
      </c>
      <c r="C96" s="108"/>
      <c r="D96" s="108"/>
      <c r="E96" s="108"/>
      <c r="F96" s="108"/>
      <c r="G96" s="78"/>
      <c r="H96" s="78"/>
      <c r="I96" s="78"/>
      <c r="J96" s="78"/>
      <c r="K96" s="78"/>
      <c r="L96" s="67"/>
    </row>
    <row r="97" spans="1:12" ht="15.75">
      <c r="A97" s="124"/>
      <c r="B97" s="94">
        <v>2016</v>
      </c>
      <c r="C97" s="105">
        <f>D97+E97+F97</f>
        <v>2419325.3300702423</v>
      </c>
      <c r="D97" s="105">
        <f>D94*G9/100</f>
        <v>1282149.3119971997</v>
      </c>
      <c r="E97" s="105">
        <f>E94*H9/100</f>
        <v>759924.7780730425</v>
      </c>
      <c r="F97" s="105">
        <f>F94</f>
        <v>377251.24</v>
      </c>
      <c r="G97" s="81"/>
      <c r="H97" s="81"/>
      <c r="I97" s="81"/>
      <c r="J97" s="81"/>
      <c r="K97" s="78"/>
      <c r="L97" s="67"/>
    </row>
    <row r="98" spans="1:12" ht="15.75">
      <c r="A98" s="124"/>
      <c r="B98" s="93" t="s">
        <v>78</v>
      </c>
      <c r="C98" s="102">
        <f>SUM(D98:F98)</f>
        <v>746811.601</v>
      </c>
      <c r="D98" s="102">
        <f>D95</f>
        <v>369560.36100000003</v>
      </c>
      <c r="E98" s="102">
        <f>E95</f>
        <v>339526.11600000004</v>
      </c>
      <c r="F98" s="102">
        <f>F95</f>
        <v>37725.123999999996</v>
      </c>
      <c r="G98" s="81"/>
      <c r="H98" s="81"/>
      <c r="I98" s="81"/>
      <c r="J98" s="81"/>
      <c r="K98" s="78"/>
      <c r="L98" s="67"/>
    </row>
    <row r="99" spans="1:12" ht="15.75">
      <c r="A99" s="124"/>
      <c r="B99" s="94">
        <v>2017</v>
      </c>
      <c r="C99" s="105">
        <f>SUM(D99:F99)</f>
        <v>5048790.6799297575</v>
      </c>
      <c r="D99" s="105">
        <f aca="true" t="shared" si="13" ref="D99:F100">D94-D97</f>
        <v>2413454.2980028</v>
      </c>
      <c r="E99" s="105">
        <f t="shared" si="13"/>
        <v>2635336.3819269575</v>
      </c>
      <c r="F99" s="105">
        <f t="shared" si="13"/>
        <v>0</v>
      </c>
      <c r="G99" s="81"/>
      <c r="H99" s="81"/>
      <c r="I99" s="81"/>
      <c r="J99" s="81"/>
      <c r="K99" s="78"/>
      <c r="L99" s="67"/>
    </row>
    <row r="100" spans="1:12" ht="15.75">
      <c r="A100" s="125"/>
      <c r="B100" s="93" t="s">
        <v>78</v>
      </c>
      <c r="C100" s="102">
        <f>SUM(D100:F100)</f>
        <v>0</v>
      </c>
      <c r="D100" s="102">
        <f t="shared" si="13"/>
        <v>0</v>
      </c>
      <c r="E100" s="102">
        <f t="shared" si="13"/>
        <v>0</v>
      </c>
      <c r="F100" s="102">
        <f t="shared" si="13"/>
        <v>0</v>
      </c>
      <c r="G100" s="78"/>
      <c r="H100" s="78"/>
      <c r="I100" s="78"/>
      <c r="J100" s="78"/>
      <c r="K100" s="78"/>
      <c r="L100" s="67"/>
    </row>
    <row r="101" spans="1:12" ht="74.25" customHeight="1">
      <c r="A101" s="123" t="s">
        <v>98</v>
      </c>
      <c r="B101" s="95" t="s">
        <v>107</v>
      </c>
      <c r="C101" s="104">
        <f>D101+E101+F101</f>
        <v>191682979.5</v>
      </c>
      <c r="D101" s="104">
        <v>94454380.14</v>
      </c>
      <c r="E101" s="104">
        <v>87505739.3</v>
      </c>
      <c r="F101" s="104">
        <v>9722860.06</v>
      </c>
      <c r="G101" s="78"/>
      <c r="H101" s="78"/>
      <c r="I101" s="78"/>
      <c r="J101" s="78"/>
      <c r="K101" s="78"/>
      <c r="L101" s="67"/>
    </row>
    <row r="102" spans="1:12" ht="17.25" customHeight="1">
      <c r="A102" s="124"/>
      <c r="B102" s="93" t="s">
        <v>78</v>
      </c>
      <c r="C102" s="102">
        <f>SUM(D102:F102)</f>
        <v>19168297.95</v>
      </c>
      <c r="D102" s="102">
        <f>D101*10/100</f>
        <v>9445438.014</v>
      </c>
      <c r="E102" s="102">
        <f>E101*10/100</f>
        <v>8750573.93</v>
      </c>
      <c r="F102" s="102">
        <f>F101*10/100</f>
        <v>972286.006</v>
      </c>
      <c r="G102" s="77"/>
      <c r="H102" s="77"/>
      <c r="I102" s="77"/>
      <c r="J102" s="77"/>
      <c r="K102" s="78"/>
      <c r="L102" s="67"/>
    </row>
    <row r="103" spans="1:12" ht="15.75">
      <c r="A103" s="124"/>
      <c r="B103" s="94" t="s">
        <v>100</v>
      </c>
      <c r="C103" s="108"/>
      <c r="D103" s="108"/>
      <c r="E103" s="108"/>
      <c r="F103" s="108"/>
      <c r="G103" s="78"/>
      <c r="H103" s="78"/>
      <c r="I103" s="78"/>
      <c r="J103" s="78"/>
      <c r="K103" s="78"/>
      <c r="L103" s="67"/>
    </row>
    <row r="104" spans="1:12" ht="11.25" customHeight="1">
      <c r="A104" s="124"/>
      <c r="B104" s="94">
        <v>2016</v>
      </c>
      <c r="C104" s="102">
        <f>D104+E104+F104</f>
        <v>62078243.90383746</v>
      </c>
      <c r="D104" s="102">
        <f>D101*G9/100</f>
        <v>32769915.632705793</v>
      </c>
      <c r="E104" s="102">
        <f>E101*H9/100</f>
        <v>19585468.211131662</v>
      </c>
      <c r="F104" s="102">
        <f>F101</f>
        <v>9722860.06</v>
      </c>
      <c r="G104" s="78"/>
      <c r="H104" s="78"/>
      <c r="I104" s="78"/>
      <c r="J104" s="78"/>
      <c r="K104" s="78"/>
      <c r="L104" s="67"/>
    </row>
    <row r="105" spans="1:12" ht="15.75">
      <c r="A105" s="124"/>
      <c r="B105" s="93" t="s">
        <v>78</v>
      </c>
      <c r="C105" s="102">
        <f>SUM(D105:F105)</f>
        <v>19168297.95</v>
      </c>
      <c r="D105" s="102">
        <f>D102</f>
        <v>9445438.014</v>
      </c>
      <c r="E105" s="102">
        <f>E102</f>
        <v>8750573.93</v>
      </c>
      <c r="F105" s="102">
        <f>F102</f>
        <v>972286.006</v>
      </c>
      <c r="G105" s="78"/>
      <c r="H105" s="78"/>
      <c r="I105" s="78"/>
      <c r="J105" s="78"/>
      <c r="K105" s="78"/>
      <c r="L105" s="67"/>
    </row>
    <row r="106" spans="1:12" ht="11.25" customHeight="1">
      <c r="A106" s="124"/>
      <c r="B106" s="94">
        <v>2017</v>
      </c>
      <c r="C106" s="105">
        <f>SUM(D106:F106)</f>
        <v>129604735.59616254</v>
      </c>
      <c r="D106" s="105">
        <f aca="true" t="shared" si="14" ref="D106:F107">D101-D104</f>
        <v>61684464.50729421</v>
      </c>
      <c r="E106" s="105">
        <f t="shared" si="14"/>
        <v>67920271.08886833</v>
      </c>
      <c r="F106" s="105">
        <f t="shared" si="14"/>
        <v>0</v>
      </c>
      <c r="G106" s="77"/>
      <c r="H106" s="77"/>
      <c r="I106" s="77"/>
      <c r="J106" s="77"/>
      <c r="K106" s="78"/>
      <c r="L106" s="67"/>
    </row>
    <row r="107" spans="1:12" ht="15.75">
      <c r="A107" s="125"/>
      <c r="B107" s="93" t="s">
        <v>78</v>
      </c>
      <c r="C107" s="102">
        <f>SUM(D107:F107)</f>
        <v>0</v>
      </c>
      <c r="D107" s="102">
        <f t="shared" si="14"/>
        <v>0</v>
      </c>
      <c r="E107" s="102">
        <f t="shared" si="14"/>
        <v>0</v>
      </c>
      <c r="F107" s="102">
        <f t="shared" si="14"/>
        <v>0</v>
      </c>
      <c r="G107" s="78"/>
      <c r="H107" s="78"/>
      <c r="I107" s="78"/>
      <c r="J107" s="78"/>
      <c r="K107" s="78"/>
      <c r="L107" s="67"/>
    </row>
    <row r="108" spans="1:12" ht="70.5" customHeight="1">
      <c r="A108" s="123" t="s">
        <v>99</v>
      </c>
      <c r="B108" s="95" t="s">
        <v>116</v>
      </c>
      <c r="C108" s="104">
        <f>D108+E108+F108</f>
        <v>5989717.500000001</v>
      </c>
      <c r="D108" s="104">
        <v>3197025.14</v>
      </c>
      <c r="E108" s="104">
        <v>2653057.74</v>
      </c>
      <c r="F108" s="104">
        <v>139634.62</v>
      </c>
      <c r="G108" s="78"/>
      <c r="H108" s="78"/>
      <c r="I108" s="78"/>
      <c r="J108" s="78"/>
      <c r="K108" s="78"/>
      <c r="L108" s="67"/>
    </row>
    <row r="109" spans="1:12" ht="15.75" customHeight="1">
      <c r="A109" s="124"/>
      <c r="B109" s="93" t="s">
        <v>78</v>
      </c>
      <c r="C109" s="102">
        <f>SUM(D109:F109)</f>
        <v>598971.75</v>
      </c>
      <c r="D109" s="102">
        <f>D108*10/100</f>
        <v>319702.514</v>
      </c>
      <c r="E109" s="102">
        <f>E108*10/100</f>
        <v>265305.77400000003</v>
      </c>
      <c r="F109" s="102">
        <f>F108*10/100</f>
        <v>13963.462</v>
      </c>
      <c r="G109" s="78"/>
      <c r="H109" s="78"/>
      <c r="I109" s="78"/>
      <c r="J109" s="78"/>
      <c r="K109" s="78"/>
      <c r="L109" s="67"/>
    </row>
    <row r="110" spans="1:12" ht="15.75">
      <c r="A110" s="124"/>
      <c r="B110" s="94" t="s">
        <v>100</v>
      </c>
      <c r="C110" s="108"/>
      <c r="D110" s="108"/>
      <c r="E110" s="108"/>
      <c r="F110" s="108"/>
      <c r="G110" s="78"/>
      <c r="H110" s="78"/>
      <c r="I110" s="78"/>
      <c r="J110" s="78"/>
      <c r="K110" s="78"/>
      <c r="L110" s="67"/>
    </row>
    <row r="111" spans="1:12" ht="12.75" customHeight="1">
      <c r="A111" s="124"/>
      <c r="B111" s="94">
        <v>2016</v>
      </c>
      <c r="C111" s="102">
        <f>D111+E111+F111</f>
        <v>1842612.9483650792</v>
      </c>
      <c r="D111" s="102">
        <f>D108*G9/100</f>
        <v>1109172.9569148114</v>
      </c>
      <c r="E111" s="102">
        <f>E108*H9/100</f>
        <v>593805.371450268</v>
      </c>
      <c r="F111" s="102">
        <f>F108</f>
        <v>139634.62</v>
      </c>
      <c r="G111" s="79"/>
      <c r="H111" s="79"/>
      <c r="I111" s="79"/>
      <c r="J111" s="79"/>
      <c r="K111" s="78"/>
      <c r="L111" s="67"/>
    </row>
    <row r="112" spans="1:12" ht="15.75">
      <c r="A112" s="124"/>
      <c r="B112" s="93" t="s">
        <v>78</v>
      </c>
      <c r="C112" s="102">
        <f>SUM(D112:F112)</f>
        <v>598971.75</v>
      </c>
      <c r="D112" s="102">
        <f>D109</f>
        <v>319702.514</v>
      </c>
      <c r="E112" s="102">
        <f>E109</f>
        <v>265305.77400000003</v>
      </c>
      <c r="F112" s="102">
        <f>F109</f>
        <v>13963.462</v>
      </c>
      <c r="G112" s="78"/>
      <c r="H112" s="78"/>
      <c r="I112" s="78"/>
      <c r="J112" s="78"/>
      <c r="K112" s="78"/>
      <c r="L112" s="67"/>
    </row>
    <row r="113" spans="1:12" ht="15.75">
      <c r="A113" s="125"/>
      <c r="B113" s="94">
        <v>2017</v>
      </c>
      <c r="C113" s="105">
        <f>SUM(D113:F113)</f>
        <v>4147104.5516349208</v>
      </c>
      <c r="D113" s="105">
        <f aca="true" t="shared" si="15" ref="D113:F114">D108-D111</f>
        <v>2087852.1830851887</v>
      </c>
      <c r="E113" s="105">
        <f t="shared" si="15"/>
        <v>2059252.3685497323</v>
      </c>
      <c r="F113" s="105">
        <f t="shared" si="15"/>
        <v>0</v>
      </c>
      <c r="G113" s="78"/>
      <c r="H113" s="78"/>
      <c r="I113" s="78"/>
      <c r="J113" s="78"/>
      <c r="K113" s="78"/>
      <c r="L113" s="67"/>
    </row>
    <row r="114" spans="1:12" ht="15.75">
      <c r="A114" s="96"/>
      <c r="B114" s="93" t="s">
        <v>78</v>
      </c>
      <c r="C114" s="102">
        <f>SUM(D114:F114)</f>
        <v>0</v>
      </c>
      <c r="D114" s="102">
        <f t="shared" si="15"/>
        <v>0</v>
      </c>
      <c r="E114" s="102">
        <f t="shared" si="15"/>
        <v>0</v>
      </c>
      <c r="F114" s="102">
        <f t="shared" si="15"/>
        <v>0</v>
      </c>
      <c r="G114" s="78"/>
      <c r="H114" s="78"/>
      <c r="I114" s="78"/>
      <c r="J114" s="78"/>
      <c r="K114" s="78"/>
      <c r="L114" s="67"/>
    </row>
    <row r="115" spans="7:12" ht="15.75">
      <c r="G115" s="78"/>
      <c r="H115" s="78"/>
      <c r="I115" s="78"/>
      <c r="J115" s="78"/>
      <c r="K115" s="78"/>
      <c r="L115" s="67"/>
    </row>
    <row r="116" spans="7:12" ht="15.75">
      <c r="G116" s="78"/>
      <c r="H116" s="78"/>
      <c r="I116" s="78"/>
      <c r="J116" s="78"/>
      <c r="K116" s="78"/>
      <c r="L116" s="67"/>
    </row>
    <row r="117" spans="7:12" ht="15.75">
      <c r="G117" s="78"/>
      <c r="H117" s="78"/>
      <c r="I117" s="78"/>
      <c r="J117" s="78"/>
      <c r="K117" s="78"/>
      <c r="L117" s="67"/>
    </row>
    <row r="118" spans="7:12" ht="15.75">
      <c r="G118" s="78"/>
      <c r="H118" s="78"/>
      <c r="I118" s="78"/>
      <c r="J118" s="78"/>
      <c r="K118" s="78"/>
      <c r="L118" s="67"/>
    </row>
    <row r="119" spans="7:12" ht="15.75">
      <c r="G119" s="78"/>
      <c r="H119" s="78"/>
      <c r="I119" s="78"/>
      <c r="J119" s="78"/>
      <c r="K119" s="78"/>
      <c r="L119" s="67"/>
    </row>
    <row r="120" spans="7:12" ht="15.75">
      <c r="G120" s="78"/>
      <c r="H120" s="78"/>
      <c r="I120" s="78"/>
      <c r="J120" s="78"/>
      <c r="K120" s="78"/>
      <c r="L120" s="67"/>
    </row>
    <row r="121" spans="7:12" ht="15.75">
      <c r="G121" s="78"/>
      <c r="H121" s="78"/>
      <c r="I121" s="78"/>
      <c r="J121" s="78"/>
      <c r="K121" s="78"/>
      <c r="L121" s="67"/>
    </row>
    <row r="122" spans="7:12" ht="15.75">
      <c r="G122" s="78"/>
      <c r="H122" s="78"/>
      <c r="I122" s="78"/>
      <c r="J122" s="78"/>
      <c r="K122" s="78"/>
      <c r="L122" s="67"/>
    </row>
    <row r="123" spans="7:12" ht="15.75">
      <c r="G123" s="78"/>
      <c r="H123" s="78"/>
      <c r="I123" s="78"/>
      <c r="J123" s="78"/>
      <c r="K123" s="78"/>
      <c r="L123" s="67"/>
    </row>
    <row r="124" spans="7:12" ht="15.75">
      <c r="G124" s="78"/>
      <c r="H124" s="78"/>
      <c r="I124" s="78"/>
      <c r="J124" s="78"/>
      <c r="K124" s="78"/>
      <c r="L124" s="67"/>
    </row>
    <row r="125" spans="7:12" ht="15.75">
      <c r="G125" s="78"/>
      <c r="H125" s="78"/>
      <c r="I125" s="78"/>
      <c r="J125" s="78"/>
      <c r="K125" s="78"/>
      <c r="L125" s="67"/>
    </row>
    <row r="126" spans="7:12" ht="15.75">
      <c r="G126" s="78"/>
      <c r="H126" s="78"/>
      <c r="I126" s="78"/>
      <c r="J126" s="78"/>
      <c r="K126" s="78"/>
      <c r="L126" s="67"/>
    </row>
    <row r="127" spans="7:12" ht="15.75">
      <c r="G127" s="78"/>
      <c r="H127" s="78"/>
      <c r="I127" s="78"/>
      <c r="J127" s="78"/>
      <c r="K127" s="78"/>
      <c r="L127" s="67"/>
    </row>
    <row r="128" spans="7:12" ht="15.75">
      <c r="G128" s="78"/>
      <c r="H128" s="78"/>
      <c r="I128" s="78"/>
      <c r="J128" s="78"/>
      <c r="K128" s="78"/>
      <c r="L128" s="67"/>
    </row>
    <row r="129" spans="7:12" ht="15.75">
      <c r="G129" s="78"/>
      <c r="H129" s="78"/>
      <c r="I129" s="78"/>
      <c r="J129" s="78"/>
      <c r="K129" s="78"/>
      <c r="L129" s="67"/>
    </row>
    <row r="130" spans="7:12" ht="15.75">
      <c r="G130" s="78"/>
      <c r="H130" s="78"/>
      <c r="I130" s="78"/>
      <c r="J130" s="78"/>
      <c r="K130" s="78"/>
      <c r="L130" s="67"/>
    </row>
    <row r="131" spans="7:12" ht="15.75">
      <c r="G131" s="67"/>
      <c r="H131" s="67"/>
      <c r="I131" s="67"/>
      <c r="J131" s="67"/>
      <c r="K131" s="67"/>
      <c r="L131" s="67"/>
    </row>
    <row r="132" spans="7:12" ht="15.75">
      <c r="G132" s="67"/>
      <c r="H132" s="67"/>
      <c r="I132" s="67"/>
      <c r="J132" s="67"/>
      <c r="K132" s="67"/>
      <c r="L132" s="67"/>
    </row>
    <row r="133" spans="7:12" ht="15.75">
      <c r="G133" s="67"/>
      <c r="H133" s="67"/>
      <c r="I133" s="67"/>
      <c r="J133" s="67"/>
      <c r="K133" s="67"/>
      <c r="L133" s="67"/>
    </row>
    <row r="134" spans="7:12" ht="15.75">
      <c r="G134" s="67"/>
      <c r="H134" s="67"/>
      <c r="I134" s="67"/>
      <c r="J134" s="67"/>
      <c r="K134" s="67"/>
      <c r="L134" s="67"/>
    </row>
    <row r="135" spans="7:12" ht="15.75">
      <c r="G135" s="67"/>
      <c r="H135" s="67"/>
      <c r="I135" s="67"/>
      <c r="J135" s="67"/>
      <c r="K135" s="67"/>
      <c r="L135" s="67"/>
    </row>
    <row r="136" spans="7:12" ht="15.75">
      <c r="G136" s="67"/>
      <c r="H136" s="67"/>
      <c r="I136" s="67"/>
      <c r="J136" s="67"/>
      <c r="K136" s="67"/>
      <c r="L136" s="67"/>
    </row>
    <row r="137" spans="7:12" ht="15.75">
      <c r="G137" s="67"/>
      <c r="H137" s="67"/>
      <c r="I137" s="67"/>
      <c r="J137" s="67"/>
      <c r="K137" s="67"/>
      <c r="L137" s="67"/>
    </row>
    <row r="138" spans="7:12" ht="15.75">
      <c r="G138" s="67"/>
      <c r="H138" s="67"/>
      <c r="I138" s="67"/>
      <c r="J138" s="67"/>
      <c r="K138" s="67"/>
      <c r="L138" s="67"/>
    </row>
    <row r="139" spans="7:12" ht="15.75">
      <c r="G139" s="67"/>
      <c r="H139" s="67"/>
      <c r="I139" s="67"/>
      <c r="J139" s="67"/>
      <c r="K139" s="67"/>
      <c r="L139" s="67"/>
    </row>
    <row r="140" spans="7:12" ht="15.75">
      <c r="G140" s="67"/>
      <c r="H140" s="67"/>
      <c r="I140" s="67"/>
      <c r="J140" s="67"/>
      <c r="K140" s="67"/>
      <c r="L140" s="67"/>
    </row>
    <row r="141" spans="7:12" ht="15.75">
      <c r="G141" s="67"/>
      <c r="H141" s="67"/>
      <c r="I141" s="67"/>
      <c r="J141" s="67"/>
      <c r="K141" s="67"/>
      <c r="L141" s="67"/>
    </row>
    <row r="142" spans="7:12" ht="15.75">
      <c r="G142" s="67"/>
      <c r="H142" s="67"/>
      <c r="I142" s="67"/>
      <c r="J142" s="67"/>
      <c r="K142" s="67"/>
      <c r="L142" s="67"/>
    </row>
    <row r="143" spans="7:12" ht="15.75">
      <c r="G143" s="67"/>
      <c r="H143" s="67"/>
      <c r="I143" s="67"/>
      <c r="J143" s="67"/>
      <c r="K143" s="67"/>
      <c r="L143" s="67"/>
    </row>
    <row r="144" spans="7:12" ht="15.75">
      <c r="G144" s="67"/>
      <c r="H144" s="67"/>
      <c r="I144" s="67"/>
      <c r="J144" s="67"/>
      <c r="K144" s="67"/>
      <c r="L144" s="67"/>
    </row>
    <row r="145" spans="7:12" ht="15.75">
      <c r="G145" s="67"/>
      <c r="H145" s="67"/>
      <c r="I145" s="67"/>
      <c r="J145" s="67"/>
      <c r="K145" s="67"/>
      <c r="L145" s="67"/>
    </row>
    <row r="146" spans="7:12" ht="15.75">
      <c r="G146" s="67"/>
      <c r="H146" s="67"/>
      <c r="I146" s="67"/>
      <c r="J146" s="67"/>
      <c r="K146" s="67"/>
      <c r="L146" s="67"/>
    </row>
    <row r="147" spans="7:12" ht="15.75">
      <c r="G147" s="67"/>
      <c r="H147" s="67"/>
      <c r="I147" s="67"/>
      <c r="J147" s="67"/>
      <c r="K147" s="67"/>
      <c r="L147" s="67"/>
    </row>
    <row r="148" spans="7:12" ht="15.75">
      <c r="G148" s="67"/>
      <c r="H148" s="67"/>
      <c r="I148" s="67"/>
      <c r="J148" s="67"/>
      <c r="K148" s="67"/>
      <c r="L148" s="67"/>
    </row>
    <row r="149" spans="7:12" ht="15.75">
      <c r="G149" s="67"/>
      <c r="H149" s="67"/>
      <c r="I149" s="67"/>
      <c r="J149" s="67"/>
      <c r="K149" s="67"/>
      <c r="L149" s="67"/>
    </row>
    <row r="150" spans="7:12" ht="15.75">
      <c r="G150" s="67"/>
      <c r="H150" s="67"/>
      <c r="I150" s="67"/>
      <c r="J150" s="67"/>
      <c r="K150" s="67"/>
      <c r="L150" s="67"/>
    </row>
    <row r="151" spans="7:12" ht="15.75">
      <c r="G151" s="67"/>
      <c r="H151" s="67"/>
      <c r="I151" s="67"/>
      <c r="J151" s="67"/>
      <c r="K151" s="67"/>
      <c r="L151" s="67"/>
    </row>
    <row r="152" spans="7:12" ht="15.75">
      <c r="G152" s="67"/>
      <c r="H152" s="67"/>
      <c r="I152" s="67"/>
      <c r="J152" s="67"/>
      <c r="K152" s="67"/>
      <c r="L152" s="67"/>
    </row>
    <row r="153" spans="7:12" ht="15.75">
      <c r="G153" s="67"/>
      <c r="H153" s="67"/>
      <c r="I153" s="67"/>
      <c r="J153" s="67"/>
      <c r="K153" s="67"/>
      <c r="L153" s="67"/>
    </row>
    <row r="154" spans="7:12" ht="15.75">
      <c r="G154" s="67"/>
      <c r="H154" s="67"/>
      <c r="I154" s="67"/>
      <c r="J154" s="67"/>
      <c r="K154" s="67"/>
      <c r="L154" s="67"/>
    </row>
    <row r="155" spans="7:12" ht="15.75">
      <c r="G155" s="67"/>
      <c r="H155" s="67"/>
      <c r="I155" s="67"/>
      <c r="J155" s="67"/>
      <c r="K155" s="67"/>
      <c r="L155" s="67"/>
    </row>
    <row r="156" spans="7:12" ht="15.75">
      <c r="G156" s="67"/>
      <c r="H156" s="67"/>
      <c r="I156" s="67"/>
      <c r="J156" s="67"/>
      <c r="K156" s="67"/>
      <c r="L156" s="67"/>
    </row>
    <row r="157" spans="7:12" ht="15.75">
      <c r="G157" s="67"/>
      <c r="H157" s="67"/>
      <c r="I157" s="67"/>
      <c r="J157" s="67"/>
      <c r="K157" s="67"/>
      <c r="L157" s="67"/>
    </row>
    <row r="158" spans="7:12" ht="15.75">
      <c r="G158" s="67"/>
      <c r="H158" s="67"/>
      <c r="I158" s="67"/>
      <c r="J158" s="67"/>
      <c r="K158" s="67"/>
      <c r="L158" s="67"/>
    </row>
    <row r="159" spans="7:12" ht="15.75">
      <c r="G159" s="67"/>
      <c r="H159" s="67"/>
      <c r="I159" s="67"/>
      <c r="J159" s="67"/>
      <c r="K159" s="67"/>
      <c r="L159" s="67"/>
    </row>
    <row r="160" spans="7:12" ht="15.75">
      <c r="G160" s="67"/>
      <c r="H160" s="67"/>
      <c r="I160" s="67"/>
      <c r="J160" s="67"/>
      <c r="K160" s="67"/>
      <c r="L160" s="67"/>
    </row>
    <row r="161" spans="7:12" ht="15.75">
      <c r="G161" s="67"/>
      <c r="H161" s="67"/>
      <c r="I161" s="67"/>
      <c r="J161" s="67"/>
      <c r="K161" s="67"/>
      <c r="L161" s="67"/>
    </row>
    <row r="162" spans="7:12" ht="15.75">
      <c r="G162" s="67"/>
      <c r="H162" s="67"/>
      <c r="I162" s="67"/>
      <c r="J162" s="67"/>
      <c r="K162" s="67"/>
      <c r="L162" s="67"/>
    </row>
    <row r="163" spans="7:12" ht="15.75">
      <c r="G163" s="67"/>
      <c r="H163" s="67"/>
      <c r="I163" s="67"/>
      <c r="J163" s="67"/>
      <c r="K163" s="67"/>
      <c r="L163" s="67"/>
    </row>
    <row r="164" spans="7:12" ht="15.75">
      <c r="G164" s="67"/>
      <c r="H164" s="67"/>
      <c r="I164" s="67"/>
      <c r="J164" s="67"/>
      <c r="K164" s="67"/>
      <c r="L164" s="67"/>
    </row>
    <row r="165" spans="7:12" ht="15.75">
      <c r="G165" s="67"/>
      <c r="H165" s="67"/>
      <c r="I165" s="67"/>
      <c r="J165" s="67"/>
      <c r="K165" s="67"/>
      <c r="L165" s="67"/>
    </row>
    <row r="166" spans="7:12" ht="15.75">
      <c r="G166" s="67"/>
      <c r="H166" s="67"/>
      <c r="I166" s="67"/>
      <c r="J166" s="67"/>
      <c r="K166" s="67"/>
      <c r="L166" s="67"/>
    </row>
    <row r="167" spans="7:12" ht="15.75">
      <c r="G167" s="67"/>
      <c r="H167" s="67"/>
      <c r="I167" s="67"/>
      <c r="J167" s="67"/>
      <c r="K167" s="67"/>
      <c r="L167" s="67"/>
    </row>
    <row r="168" spans="7:12" ht="15.75">
      <c r="G168" s="67"/>
      <c r="H168" s="67"/>
      <c r="I168" s="67"/>
      <c r="J168" s="67"/>
      <c r="K168" s="67"/>
      <c r="L168" s="67"/>
    </row>
    <row r="169" spans="7:12" ht="15.75">
      <c r="G169" s="67"/>
      <c r="H169" s="67"/>
      <c r="I169" s="67"/>
      <c r="J169" s="67"/>
      <c r="K169" s="67"/>
      <c r="L169" s="67"/>
    </row>
    <row r="170" spans="7:12" ht="15.75">
      <c r="G170" s="67"/>
      <c r="H170" s="67"/>
      <c r="I170" s="67"/>
      <c r="J170" s="67"/>
      <c r="K170" s="67"/>
      <c r="L170" s="67"/>
    </row>
    <row r="171" spans="7:12" ht="15.75">
      <c r="G171" s="67"/>
      <c r="H171" s="67"/>
      <c r="I171" s="67"/>
      <c r="J171" s="67"/>
      <c r="K171" s="67"/>
      <c r="L171" s="67"/>
    </row>
    <row r="172" spans="7:12" ht="15.75">
      <c r="G172" s="67"/>
      <c r="H172" s="67"/>
      <c r="I172" s="67"/>
      <c r="J172" s="67"/>
      <c r="K172" s="67"/>
      <c r="L172" s="67"/>
    </row>
    <row r="173" spans="7:12" ht="15.75">
      <c r="G173" s="67"/>
      <c r="H173" s="67"/>
      <c r="I173" s="67"/>
      <c r="J173" s="67"/>
      <c r="K173" s="67"/>
      <c r="L173" s="67"/>
    </row>
    <row r="174" spans="7:12" ht="15.75">
      <c r="G174" s="67"/>
      <c r="H174" s="67"/>
      <c r="I174" s="67"/>
      <c r="J174" s="67"/>
      <c r="K174" s="67"/>
      <c r="L174" s="67"/>
    </row>
    <row r="175" spans="7:12" ht="15.75">
      <c r="G175" s="67"/>
      <c r="H175" s="67"/>
      <c r="I175" s="67"/>
      <c r="J175" s="67"/>
      <c r="K175" s="67"/>
      <c r="L175" s="67"/>
    </row>
    <row r="176" spans="7:12" ht="15.75">
      <c r="G176" s="67"/>
      <c r="H176" s="67"/>
      <c r="I176" s="67"/>
      <c r="J176" s="67"/>
      <c r="K176" s="67"/>
      <c r="L176" s="67"/>
    </row>
    <row r="177" spans="7:12" ht="15.75">
      <c r="G177" s="67"/>
      <c r="H177" s="67"/>
      <c r="I177" s="67"/>
      <c r="J177" s="67"/>
      <c r="K177" s="67"/>
      <c r="L177" s="67"/>
    </row>
    <row r="178" spans="7:12" ht="15.75">
      <c r="G178" s="67"/>
      <c r="H178" s="67"/>
      <c r="I178" s="67"/>
      <c r="J178" s="67"/>
      <c r="K178" s="67"/>
      <c r="L178" s="67"/>
    </row>
    <row r="179" spans="7:12" ht="15.75">
      <c r="G179" s="67"/>
      <c r="H179" s="67"/>
      <c r="I179" s="67"/>
      <c r="J179" s="67"/>
      <c r="K179" s="67"/>
      <c r="L179" s="67"/>
    </row>
    <row r="180" spans="7:12" ht="15.75">
      <c r="G180" s="67"/>
      <c r="H180" s="67"/>
      <c r="I180" s="67"/>
      <c r="J180" s="67"/>
      <c r="K180" s="67"/>
      <c r="L180" s="67"/>
    </row>
    <row r="181" spans="7:12" ht="15.75">
      <c r="G181" s="67"/>
      <c r="H181" s="67"/>
      <c r="I181" s="67"/>
      <c r="J181" s="67"/>
      <c r="K181" s="67"/>
      <c r="L181" s="67"/>
    </row>
    <row r="182" spans="7:12" ht="15.75">
      <c r="G182" s="67"/>
      <c r="H182" s="67"/>
      <c r="I182" s="67"/>
      <c r="J182" s="67"/>
      <c r="K182" s="67"/>
      <c r="L182" s="67"/>
    </row>
    <row r="183" spans="7:12" ht="15.75">
      <c r="G183" s="67"/>
      <c r="H183" s="67"/>
      <c r="I183" s="67"/>
      <c r="J183" s="67"/>
      <c r="K183" s="67"/>
      <c r="L183" s="67"/>
    </row>
    <row r="184" spans="7:12" ht="15.75">
      <c r="G184" s="67"/>
      <c r="H184" s="67"/>
      <c r="I184" s="67"/>
      <c r="J184" s="67"/>
      <c r="K184" s="67"/>
      <c r="L184" s="67"/>
    </row>
    <row r="185" spans="7:12" ht="15.75">
      <c r="G185" s="67"/>
      <c r="H185" s="67"/>
      <c r="I185" s="67"/>
      <c r="J185" s="67"/>
      <c r="K185" s="67"/>
      <c r="L185" s="67"/>
    </row>
    <row r="186" spans="7:12" ht="15.75">
      <c r="G186" s="67"/>
      <c r="H186" s="67"/>
      <c r="I186" s="67"/>
      <c r="J186" s="67"/>
      <c r="K186" s="67"/>
      <c r="L186" s="67"/>
    </row>
    <row r="187" spans="7:12" ht="15.75">
      <c r="G187" s="67"/>
      <c r="H187" s="67"/>
      <c r="I187" s="67"/>
      <c r="J187" s="67"/>
      <c r="K187" s="67"/>
      <c r="L187" s="67"/>
    </row>
    <row r="188" spans="7:12" ht="15.75">
      <c r="G188" s="67"/>
      <c r="H188" s="67"/>
      <c r="I188" s="67"/>
      <c r="J188" s="67"/>
      <c r="K188" s="67"/>
      <c r="L188" s="67"/>
    </row>
    <row r="189" spans="7:12" ht="15.75">
      <c r="G189" s="67"/>
      <c r="H189" s="67"/>
      <c r="I189" s="67"/>
      <c r="J189" s="67"/>
      <c r="K189" s="67"/>
      <c r="L189" s="67"/>
    </row>
    <row r="190" spans="7:12" ht="15.75">
      <c r="G190" s="67"/>
      <c r="H190" s="67"/>
      <c r="I190" s="67"/>
      <c r="J190" s="67"/>
      <c r="K190" s="67"/>
      <c r="L190" s="67"/>
    </row>
    <row r="191" spans="7:12" ht="15.75">
      <c r="G191" s="67"/>
      <c r="H191" s="67"/>
      <c r="I191" s="67"/>
      <c r="J191" s="67"/>
      <c r="K191" s="67"/>
      <c r="L191" s="67"/>
    </row>
    <row r="192" spans="7:12" ht="15.75">
      <c r="G192" s="67"/>
      <c r="H192" s="67"/>
      <c r="I192" s="67"/>
      <c r="J192" s="67"/>
      <c r="K192" s="67"/>
      <c r="L192" s="67"/>
    </row>
    <row r="193" spans="7:12" ht="15.75">
      <c r="G193" s="67"/>
      <c r="H193" s="67"/>
      <c r="I193" s="67"/>
      <c r="J193" s="67"/>
      <c r="K193" s="67"/>
      <c r="L193" s="67"/>
    </row>
    <row r="194" spans="7:12" ht="15.75">
      <c r="G194" s="67"/>
      <c r="H194" s="67"/>
      <c r="I194" s="67"/>
      <c r="J194" s="67"/>
      <c r="K194" s="67"/>
      <c r="L194" s="67"/>
    </row>
    <row r="195" spans="7:12" ht="15.75">
      <c r="G195" s="67"/>
      <c r="H195" s="67"/>
      <c r="I195" s="67"/>
      <c r="J195" s="67"/>
      <c r="K195" s="67"/>
      <c r="L195" s="67"/>
    </row>
    <row r="196" spans="7:12" ht="15.75">
      <c r="G196" s="67"/>
      <c r="H196" s="67"/>
      <c r="I196" s="67"/>
      <c r="J196" s="67"/>
      <c r="K196" s="67"/>
      <c r="L196" s="67"/>
    </row>
    <row r="197" spans="7:12" ht="15.75">
      <c r="G197" s="67"/>
      <c r="H197" s="67"/>
      <c r="I197" s="67"/>
      <c r="J197" s="67"/>
      <c r="K197" s="67"/>
      <c r="L197" s="67"/>
    </row>
    <row r="198" spans="7:12" ht="15.75">
      <c r="G198" s="67"/>
      <c r="H198" s="67"/>
      <c r="I198" s="67"/>
      <c r="J198" s="67"/>
      <c r="K198" s="67"/>
      <c r="L198" s="67"/>
    </row>
    <row r="199" spans="7:12" ht="15.75">
      <c r="G199" s="67"/>
      <c r="H199" s="67"/>
      <c r="I199" s="67"/>
      <c r="J199" s="67"/>
      <c r="K199" s="67"/>
      <c r="L199" s="67"/>
    </row>
    <row r="200" spans="7:12" ht="15.75">
      <c r="G200" s="67"/>
      <c r="H200" s="67"/>
      <c r="I200" s="67"/>
      <c r="J200" s="67"/>
      <c r="K200" s="67"/>
      <c r="L200" s="67"/>
    </row>
    <row r="201" spans="7:12" ht="15.75">
      <c r="G201" s="67"/>
      <c r="H201" s="67"/>
      <c r="I201" s="67"/>
      <c r="J201" s="67"/>
      <c r="K201" s="67"/>
      <c r="L201" s="67"/>
    </row>
    <row r="202" spans="7:12" ht="15.75">
      <c r="G202" s="67"/>
      <c r="H202" s="67"/>
      <c r="I202" s="67"/>
      <c r="J202" s="67"/>
      <c r="K202" s="67"/>
      <c r="L202" s="67"/>
    </row>
    <row r="203" spans="7:12" ht="15.75">
      <c r="G203" s="67"/>
      <c r="H203" s="67"/>
      <c r="I203" s="67"/>
      <c r="J203" s="67"/>
      <c r="K203" s="67"/>
      <c r="L203" s="67"/>
    </row>
    <row r="204" spans="7:12" ht="15.75">
      <c r="G204" s="67"/>
      <c r="H204" s="67"/>
      <c r="I204" s="67"/>
      <c r="J204" s="67"/>
      <c r="K204" s="67"/>
      <c r="L204" s="67"/>
    </row>
    <row r="205" spans="7:12" ht="15.75">
      <c r="G205" s="67"/>
      <c r="H205" s="67"/>
      <c r="I205" s="67"/>
      <c r="J205" s="67"/>
      <c r="K205" s="67"/>
      <c r="L205" s="67"/>
    </row>
    <row r="206" spans="7:12" ht="15.75">
      <c r="G206" s="67"/>
      <c r="H206" s="67"/>
      <c r="I206" s="67"/>
      <c r="J206" s="67"/>
      <c r="K206" s="67"/>
      <c r="L206" s="67"/>
    </row>
    <row r="207" spans="7:12" ht="15.75">
      <c r="G207" s="67"/>
      <c r="H207" s="67"/>
      <c r="I207" s="67"/>
      <c r="J207" s="67"/>
      <c r="K207" s="67"/>
      <c r="L207" s="67"/>
    </row>
    <row r="208" spans="7:12" ht="15.75">
      <c r="G208" s="67"/>
      <c r="H208" s="67"/>
      <c r="I208" s="67"/>
      <c r="J208" s="67"/>
      <c r="K208" s="67"/>
      <c r="L208" s="67"/>
    </row>
    <row r="209" spans="7:12" ht="15.75">
      <c r="G209" s="67"/>
      <c r="H209" s="67"/>
      <c r="I209" s="67"/>
      <c r="J209" s="67"/>
      <c r="K209" s="67"/>
      <c r="L209" s="67"/>
    </row>
    <row r="210" spans="7:12" ht="15.75">
      <c r="G210" s="67"/>
      <c r="H210" s="67"/>
      <c r="I210" s="67"/>
      <c r="J210" s="67"/>
      <c r="K210" s="67"/>
      <c r="L210" s="67"/>
    </row>
    <row r="211" spans="7:12" ht="15.75">
      <c r="G211" s="67"/>
      <c r="H211" s="67"/>
      <c r="I211" s="67"/>
      <c r="J211" s="67"/>
      <c r="K211" s="67"/>
      <c r="L211" s="67"/>
    </row>
    <row r="212" spans="7:12" ht="15.75">
      <c r="G212" s="67"/>
      <c r="H212" s="67"/>
      <c r="I212" s="67"/>
      <c r="J212" s="67"/>
      <c r="K212" s="67"/>
      <c r="L212" s="67"/>
    </row>
    <row r="213" spans="7:12" ht="15.75">
      <c r="G213" s="67"/>
      <c r="H213" s="67"/>
      <c r="I213" s="67"/>
      <c r="J213" s="67"/>
      <c r="K213" s="67"/>
      <c r="L213" s="67"/>
    </row>
    <row r="214" spans="7:12" ht="15.75">
      <c r="G214" s="67"/>
      <c r="H214" s="67"/>
      <c r="I214" s="67"/>
      <c r="J214" s="67"/>
      <c r="K214" s="67"/>
      <c r="L214" s="67"/>
    </row>
    <row r="215" spans="7:12" ht="15.75">
      <c r="G215" s="67"/>
      <c r="H215" s="67"/>
      <c r="I215" s="67"/>
      <c r="J215" s="67"/>
      <c r="K215" s="67"/>
      <c r="L215" s="67"/>
    </row>
    <row r="216" spans="7:12" ht="15.75">
      <c r="G216" s="67"/>
      <c r="H216" s="67"/>
      <c r="I216" s="67"/>
      <c r="J216" s="67"/>
      <c r="K216" s="67"/>
      <c r="L216" s="67"/>
    </row>
    <row r="217" spans="7:12" ht="15.75">
      <c r="G217" s="67"/>
      <c r="H217" s="67"/>
      <c r="I217" s="67"/>
      <c r="J217" s="67"/>
      <c r="K217" s="67"/>
      <c r="L217" s="67"/>
    </row>
    <row r="218" spans="7:12" ht="15.75">
      <c r="G218" s="67"/>
      <c r="H218" s="67"/>
      <c r="I218" s="67"/>
      <c r="J218" s="67"/>
      <c r="K218" s="67"/>
      <c r="L218" s="67"/>
    </row>
    <row r="219" spans="7:12" ht="15.75">
      <c r="G219" s="67"/>
      <c r="H219" s="67"/>
      <c r="I219" s="67"/>
      <c r="J219" s="67"/>
      <c r="K219" s="67"/>
      <c r="L219" s="67"/>
    </row>
    <row r="220" spans="7:12" ht="15.75">
      <c r="G220" s="67"/>
      <c r="H220" s="67"/>
      <c r="I220" s="67"/>
      <c r="J220" s="67"/>
      <c r="K220" s="67"/>
      <c r="L220" s="67"/>
    </row>
    <row r="221" spans="7:12" ht="15.75">
      <c r="G221" s="67"/>
      <c r="H221" s="67"/>
      <c r="I221" s="67"/>
      <c r="J221" s="67"/>
      <c r="K221" s="67"/>
      <c r="L221" s="67"/>
    </row>
    <row r="222" spans="7:12" ht="15.75">
      <c r="G222" s="67"/>
      <c r="H222" s="67"/>
      <c r="I222" s="67"/>
      <c r="J222" s="67"/>
      <c r="K222" s="67"/>
      <c r="L222" s="67"/>
    </row>
    <row r="223" spans="7:12" ht="15.75">
      <c r="G223" s="67"/>
      <c r="H223" s="67"/>
      <c r="I223" s="67"/>
      <c r="J223" s="67"/>
      <c r="K223" s="67"/>
      <c r="L223" s="67"/>
    </row>
    <row r="224" spans="7:12" ht="15.75">
      <c r="G224" s="67"/>
      <c r="H224" s="67"/>
      <c r="I224" s="67"/>
      <c r="J224" s="67"/>
      <c r="K224" s="67"/>
      <c r="L224" s="67"/>
    </row>
    <row r="225" spans="7:12" ht="15.75">
      <c r="G225" s="67"/>
      <c r="H225" s="67"/>
      <c r="I225" s="67"/>
      <c r="J225" s="67"/>
      <c r="K225" s="67"/>
      <c r="L225" s="67"/>
    </row>
    <row r="226" spans="7:12" ht="15.75">
      <c r="G226" s="67"/>
      <c r="H226" s="67"/>
      <c r="I226" s="67"/>
      <c r="J226" s="67"/>
      <c r="K226" s="67"/>
      <c r="L226" s="67"/>
    </row>
    <row r="227" spans="7:12" ht="15.75">
      <c r="G227" s="67"/>
      <c r="H227" s="67"/>
      <c r="I227" s="67"/>
      <c r="J227" s="67"/>
      <c r="K227" s="67"/>
      <c r="L227" s="67"/>
    </row>
    <row r="228" spans="7:12" ht="15.75">
      <c r="G228" s="67"/>
      <c r="H228" s="67"/>
      <c r="I228" s="67"/>
      <c r="J228" s="67"/>
      <c r="K228" s="67"/>
      <c r="L228" s="67"/>
    </row>
    <row r="229" spans="7:12" ht="15.75">
      <c r="G229" s="67"/>
      <c r="H229" s="67"/>
      <c r="I229" s="67"/>
      <c r="J229" s="67"/>
      <c r="K229" s="67"/>
      <c r="L229" s="67"/>
    </row>
    <row r="230" spans="7:12" ht="15.75">
      <c r="G230" s="67"/>
      <c r="H230" s="67"/>
      <c r="I230" s="67"/>
      <c r="J230" s="67"/>
      <c r="K230" s="67"/>
      <c r="L230" s="67"/>
    </row>
    <row r="231" spans="7:12" ht="15.75">
      <c r="G231" s="67"/>
      <c r="H231" s="67"/>
      <c r="I231" s="67"/>
      <c r="J231" s="67"/>
      <c r="K231" s="67"/>
      <c r="L231" s="67"/>
    </row>
    <row r="232" spans="7:12" ht="15.75">
      <c r="G232" s="67"/>
      <c r="H232" s="67"/>
      <c r="I232" s="67"/>
      <c r="J232" s="67"/>
      <c r="K232" s="67"/>
      <c r="L232" s="67"/>
    </row>
    <row r="233" spans="7:12" ht="15.75">
      <c r="G233" s="67"/>
      <c r="H233" s="67"/>
      <c r="I233" s="67"/>
      <c r="J233" s="67"/>
      <c r="K233" s="67"/>
      <c r="L233" s="67"/>
    </row>
    <row r="234" spans="7:12" ht="15.75">
      <c r="G234" s="67"/>
      <c r="H234" s="67"/>
      <c r="I234" s="67"/>
      <c r="J234" s="67"/>
      <c r="K234" s="67"/>
      <c r="L234" s="67"/>
    </row>
    <row r="235" spans="7:12" ht="15.75">
      <c r="G235" s="67"/>
      <c r="H235" s="67"/>
      <c r="I235" s="67"/>
      <c r="J235" s="67"/>
      <c r="K235" s="67"/>
      <c r="L235" s="67"/>
    </row>
    <row r="236" spans="7:12" ht="15.75">
      <c r="G236" s="67"/>
      <c r="H236" s="67"/>
      <c r="I236" s="67"/>
      <c r="J236" s="67"/>
      <c r="K236" s="67"/>
      <c r="L236" s="67"/>
    </row>
    <row r="237" spans="7:12" ht="15.75">
      <c r="G237" s="67"/>
      <c r="H237" s="67"/>
      <c r="I237" s="67"/>
      <c r="J237" s="67"/>
      <c r="K237" s="67"/>
      <c r="L237" s="67"/>
    </row>
    <row r="238" spans="7:12" ht="15.75">
      <c r="G238" s="67"/>
      <c r="H238" s="67"/>
      <c r="I238" s="67"/>
      <c r="J238" s="67"/>
      <c r="K238" s="67"/>
      <c r="L238" s="67"/>
    </row>
    <row r="239" spans="7:12" ht="15.75">
      <c r="G239" s="67"/>
      <c r="H239" s="67"/>
      <c r="I239" s="67"/>
      <c r="J239" s="67"/>
      <c r="K239" s="67"/>
      <c r="L239" s="67"/>
    </row>
    <row r="240" spans="7:12" ht="15.75">
      <c r="G240" s="67"/>
      <c r="H240" s="67"/>
      <c r="I240" s="67"/>
      <c r="J240" s="67"/>
      <c r="K240" s="67"/>
      <c r="L240" s="67"/>
    </row>
    <row r="241" spans="7:12" ht="15.75">
      <c r="G241" s="67"/>
      <c r="H241" s="67"/>
      <c r="I241" s="67"/>
      <c r="J241" s="67"/>
      <c r="K241" s="67"/>
      <c r="L241" s="67"/>
    </row>
    <row r="242" spans="7:12" ht="15.75">
      <c r="G242" s="67"/>
      <c r="H242" s="67"/>
      <c r="I242" s="67"/>
      <c r="J242" s="67"/>
      <c r="K242" s="67"/>
      <c r="L242" s="67"/>
    </row>
    <row r="243" spans="7:12" ht="15.75">
      <c r="G243" s="67"/>
      <c r="H243" s="67"/>
      <c r="I243" s="67"/>
      <c r="J243" s="67"/>
      <c r="K243" s="67"/>
      <c r="L243" s="67"/>
    </row>
    <row r="244" spans="7:12" ht="15.75">
      <c r="G244" s="67"/>
      <c r="H244" s="67"/>
      <c r="I244" s="67"/>
      <c r="J244" s="67"/>
      <c r="K244" s="67"/>
      <c r="L244" s="67"/>
    </row>
    <row r="245" spans="7:12" ht="15.75">
      <c r="G245" s="67"/>
      <c r="H245" s="67"/>
      <c r="I245" s="67"/>
      <c r="J245" s="67"/>
      <c r="K245" s="67"/>
      <c r="L245" s="67"/>
    </row>
    <row r="246" spans="7:12" ht="15.75">
      <c r="G246" s="67"/>
      <c r="H246" s="67"/>
      <c r="I246" s="67"/>
      <c r="J246" s="67"/>
      <c r="K246" s="67"/>
      <c r="L246" s="67"/>
    </row>
    <row r="247" spans="7:12" ht="15.75">
      <c r="G247" s="67"/>
      <c r="H247" s="67"/>
      <c r="I247" s="67"/>
      <c r="J247" s="67"/>
      <c r="K247" s="67"/>
      <c r="L247" s="67"/>
    </row>
    <row r="248" spans="7:12" ht="15.75">
      <c r="G248" s="67"/>
      <c r="H248" s="67"/>
      <c r="I248" s="67"/>
      <c r="J248" s="67"/>
      <c r="K248" s="67"/>
      <c r="L248" s="67"/>
    </row>
    <row r="249" spans="7:12" ht="15.75">
      <c r="G249" s="67"/>
      <c r="H249" s="67"/>
      <c r="I249" s="67"/>
      <c r="J249" s="67"/>
      <c r="K249" s="67"/>
      <c r="L249" s="67"/>
    </row>
    <row r="250" spans="7:12" ht="15.75">
      <c r="G250" s="67"/>
      <c r="H250" s="67"/>
      <c r="I250" s="67"/>
      <c r="J250" s="67"/>
      <c r="K250" s="67"/>
      <c r="L250" s="67"/>
    </row>
    <row r="251" spans="7:12" ht="15.75">
      <c r="G251" s="67"/>
      <c r="H251" s="67"/>
      <c r="I251" s="67"/>
      <c r="J251" s="67"/>
      <c r="K251" s="67"/>
      <c r="L251" s="67"/>
    </row>
  </sheetData>
  <sheetProtection/>
  <mergeCells count="21">
    <mergeCell ref="E4:F4"/>
    <mergeCell ref="A7:A9"/>
    <mergeCell ref="A10:A16"/>
    <mergeCell ref="A17:A23"/>
    <mergeCell ref="A24:A30"/>
    <mergeCell ref="A108:A113"/>
    <mergeCell ref="A59:A65"/>
    <mergeCell ref="A66:A72"/>
    <mergeCell ref="A73:A79"/>
    <mergeCell ref="A80:A86"/>
    <mergeCell ref="A52:A58"/>
    <mergeCell ref="A87:A93"/>
    <mergeCell ref="A94:A100"/>
    <mergeCell ref="A101:A107"/>
    <mergeCell ref="B6:F6"/>
    <mergeCell ref="B7:B9"/>
    <mergeCell ref="C7:F7"/>
    <mergeCell ref="D8:F8"/>
    <mergeCell ref="A31:A37"/>
    <mergeCell ref="A38:A44"/>
    <mergeCell ref="A45:A51"/>
  </mergeCells>
  <printOptions/>
  <pageMargins left="0.5905511811023623" right="0.1968503937007874" top="0.2755905511811024" bottom="0.1968503937007874" header="0.15748031496062992" footer="0.15748031496062992"/>
  <pageSetup fitToHeight="6" horizontalDpi="600" verticalDpi="600" orientation="portrait" paperSize="9" scale="63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Pogodina</dc:creator>
  <cp:keywords/>
  <dc:description/>
  <cp:lastModifiedBy>typer2</cp:lastModifiedBy>
  <cp:lastPrinted>2016-03-18T08:40:07Z</cp:lastPrinted>
  <dcterms:created xsi:type="dcterms:W3CDTF">2015-11-11T06:45:33Z</dcterms:created>
  <dcterms:modified xsi:type="dcterms:W3CDTF">2016-03-18T08:42:14Z</dcterms:modified>
  <cp:category/>
  <cp:version/>
  <cp:contentType/>
  <cp:contentStatus/>
</cp:coreProperties>
</file>