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150" windowWidth="7425" windowHeight="5580" firstSheet="1" activeTab="1"/>
  </bookViews>
  <sheets>
    <sheet name="01.11.2015" sheetId="9" state="hidden" r:id="rId1"/>
    <sheet name="01.01.2016" sheetId="10" r:id="rId2"/>
  </sheets>
  <definedNames>
    <definedName name="_xlnm.Print_Titles" localSheetId="1">'01.01.2016'!$8:$9</definedName>
    <definedName name="_xlnm.Print_Titles" localSheetId="0">'01.11.2015'!$6:$7</definedName>
  </definedNames>
  <calcPr calcId="125725"/>
</workbook>
</file>

<file path=xl/calcChain.xml><?xml version="1.0" encoding="utf-8"?>
<calcChain xmlns="http://schemas.openxmlformats.org/spreadsheetml/2006/main">
  <c r="G89" i="10"/>
  <c r="G84"/>
  <c r="G37"/>
  <c r="G29"/>
  <c r="G25"/>
  <c r="G15"/>
  <c r="F15"/>
  <c r="F25"/>
  <c r="F29"/>
  <c r="F37"/>
  <c r="F84"/>
  <c r="F89"/>
  <c r="F28" l="1"/>
  <c r="G28"/>
  <c r="G13"/>
  <c r="F13"/>
  <c r="F11" s="1"/>
  <c r="H91"/>
  <c r="I91" s="1"/>
  <c r="J91" s="1"/>
  <c r="H90"/>
  <c r="I90" s="1"/>
  <c r="J90" s="1"/>
  <c r="N89"/>
  <c r="M89"/>
  <c r="L89"/>
  <c r="K89"/>
  <c r="N84"/>
  <c r="M84"/>
  <c r="L84"/>
  <c r="K84"/>
  <c r="J84"/>
  <c r="I84"/>
  <c r="H84"/>
  <c r="H71"/>
  <c r="I71" s="1"/>
  <c r="I37" s="1"/>
  <c r="N37"/>
  <c r="M37"/>
  <c r="L37"/>
  <c r="K37"/>
  <c r="J37"/>
  <c r="N29"/>
  <c r="M29"/>
  <c r="L29"/>
  <c r="K29"/>
  <c r="J29"/>
  <c r="I29"/>
  <c r="H29"/>
  <c r="N25"/>
  <c r="M25"/>
  <c r="L25"/>
  <c r="K25"/>
  <c r="J25"/>
  <c r="I25"/>
  <c r="H25"/>
  <c r="J24"/>
  <c r="J15" s="1"/>
  <c r="H24"/>
  <c r="H15" s="1"/>
  <c r="N15"/>
  <c r="M15"/>
  <c r="L15"/>
  <c r="K15"/>
  <c r="I15"/>
  <c r="G11" l="1"/>
  <c r="L28"/>
  <c r="K13"/>
  <c r="I13"/>
  <c r="J13"/>
  <c r="N13"/>
  <c r="M13"/>
  <c r="M28"/>
  <c r="M11" s="1"/>
  <c r="L13"/>
  <c r="J28"/>
  <c r="K28"/>
  <c r="H13"/>
  <c r="I28"/>
  <c r="N28"/>
  <c r="J89"/>
  <c r="I89"/>
  <c r="H37"/>
  <c r="H28" s="1"/>
  <c r="H89"/>
  <c r="L11" l="1"/>
  <c r="K11"/>
  <c r="N11"/>
  <c r="J11"/>
  <c r="I11"/>
  <c r="H11"/>
  <c r="I80" i="9" l="1"/>
  <c r="H80"/>
  <c r="G79"/>
  <c r="P78"/>
  <c r="O78"/>
  <c r="N78"/>
  <c r="M78"/>
  <c r="L78"/>
  <c r="G78"/>
  <c r="F78"/>
  <c r="P72"/>
  <c r="O72"/>
  <c r="N72"/>
  <c r="M72"/>
  <c r="L72"/>
  <c r="K72"/>
  <c r="J72"/>
  <c r="I72"/>
  <c r="H72"/>
  <c r="G72"/>
  <c r="F72"/>
  <c r="H66"/>
  <c r="N36"/>
  <c r="H36"/>
  <c r="G36"/>
  <c r="P32"/>
  <c r="O32"/>
  <c r="N32" s="1"/>
  <c r="M32"/>
  <c r="L32"/>
  <c r="K32"/>
  <c r="G32"/>
  <c r="F32"/>
  <c r="P30" s="1"/>
  <c r="P27"/>
  <c r="O27"/>
  <c r="N27"/>
  <c r="M27"/>
  <c r="L27"/>
  <c r="K27"/>
  <c r="J27"/>
  <c r="I27"/>
  <c r="H27"/>
  <c r="G27"/>
  <c r="F27"/>
  <c r="H26"/>
  <c r="P13"/>
  <c r="P11" s="1"/>
  <c r="O13"/>
  <c r="N13"/>
  <c r="M13"/>
  <c r="L13"/>
  <c r="H13"/>
  <c r="G13"/>
  <c r="F13"/>
  <c r="O30" l="1"/>
  <c r="N30" s="1"/>
  <c r="M30" s="1"/>
  <c r="L30" s="1"/>
  <c r="K30" s="1"/>
  <c r="O11"/>
  <c r="O9" s="1"/>
  <c r="N11"/>
  <c r="M11" s="1"/>
  <c r="L11"/>
  <c r="H11"/>
  <c r="G11" s="1"/>
  <c r="F11"/>
  <c r="P9" s="1"/>
  <c r="N9" l="1"/>
  <c r="M9" s="1"/>
  <c r="L9" s="1"/>
  <c r="J80"/>
  <c r="H32"/>
  <c r="H30"/>
  <c r="H9" s="1"/>
  <c r="H79"/>
  <c r="H78"/>
  <c r="G30"/>
  <c r="G9" s="1"/>
  <c r="F30"/>
  <c r="F9" s="1"/>
  <c r="I26"/>
  <c r="J26"/>
  <c r="J13" s="1"/>
  <c r="J11" s="1"/>
  <c r="I13"/>
  <c r="I11"/>
  <c r="K26"/>
  <c r="K13" s="1"/>
  <c r="K11" s="1"/>
  <c r="I79"/>
  <c r="J79"/>
  <c r="K79" s="1"/>
  <c r="K78" s="1"/>
  <c r="I66"/>
  <c r="J66" s="1"/>
  <c r="J32" s="1"/>
  <c r="J30" s="1"/>
  <c r="J78"/>
  <c r="I32"/>
  <c r="I30" s="1"/>
  <c r="I78"/>
  <c r="I9" l="1"/>
  <c r="J9"/>
  <c r="K9"/>
</calcChain>
</file>

<file path=xl/sharedStrings.xml><?xml version="1.0" encoding="utf-8"?>
<sst xmlns="http://schemas.openxmlformats.org/spreadsheetml/2006/main" count="447" uniqueCount="224">
  <si>
    <t>тыс. рублей</t>
  </si>
  <si>
    <t>2015 год</t>
  </si>
  <si>
    <t>2016 год</t>
  </si>
  <si>
    <t xml:space="preserve">Дата (период) возникновения обязательства
</t>
  </si>
  <si>
    <t xml:space="preserve">Дата (период)  погашения обязательства
</t>
  </si>
  <si>
    <t>Задолженность на 01.01.2015</t>
  </si>
  <si>
    <t>Задолженность на 01.01.2016</t>
  </si>
  <si>
    <t>Задолженность на 01.01.2017</t>
  </si>
  <si>
    <t>Задолженность на 01.01.2018</t>
  </si>
  <si>
    <t>Погашение</t>
  </si>
  <si>
    <t>Дата (период)  погашения бюджетной ссуды, бюджетного кредита</t>
  </si>
  <si>
    <t>2017год</t>
  </si>
  <si>
    <t>ГОСУДАРСТВЕННЫЙ ДОЛГ ВСЕГО</t>
  </si>
  <si>
    <t>х</t>
  </si>
  <si>
    <t>в т.ч. по видам обязательств</t>
  </si>
  <si>
    <t>Задолженность по бюджетным кредитам, всего, в т.ч.</t>
  </si>
  <si>
    <t>Всего со сроком 3 года</t>
  </si>
  <si>
    <t>Всего со сроком более 3 лет</t>
  </si>
  <si>
    <t>Задолженность по коммерческим кредитам, всего, в т.ч.</t>
  </si>
  <si>
    <t>Всего со сроком до 1 года</t>
  </si>
  <si>
    <t>Всего со сроком от 1 до 3 лет</t>
  </si>
  <si>
    <t>Всего со сроком свыше 3 лет</t>
  </si>
  <si>
    <t>Задолженность по государственым ценным бумагам субъектов Российской Федерации</t>
  </si>
  <si>
    <t>Обязательства по государственным гарантиям субъектов Российской Федерации</t>
  </si>
  <si>
    <t>Договор о предоставлении кредита</t>
  </si>
  <si>
    <t>11.06.-02.07.2013г.</t>
  </si>
  <si>
    <t>08.06.2016г.</t>
  </si>
  <si>
    <t>02.07.-03.07.2013г.</t>
  </si>
  <si>
    <t>03.07.-10.07.2013г.</t>
  </si>
  <si>
    <t>18.11.2014г.- 09.06.2016г.</t>
  </si>
  <si>
    <t>10.07.-12.07.2013г.</t>
  </si>
  <si>
    <t>06.07.2016г.</t>
  </si>
  <si>
    <t>12.12.2013г.</t>
  </si>
  <si>
    <t>14.07.2016г.</t>
  </si>
  <si>
    <t>03.07.2013г.</t>
  </si>
  <si>
    <t>09.06.2016г.</t>
  </si>
  <si>
    <t>12.12.2013г.-03.03.2014г.</t>
  </si>
  <si>
    <t>09.12.2016г.</t>
  </si>
  <si>
    <t>03.03.2014г.</t>
  </si>
  <si>
    <t>17.02.2017г.</t>
  </si>
  <si>
    <t>03.03.2014г.-09.06.2014г.</t>
  </si>
  <si>
    <t>25.02.2017г.</t>
  </si>
  <si>
    <t>27.02.2014г.</t>
  </si>
  <si>
    <t>10.06.2014г.</t>
  </si>
  <si>
    <t>04.05.2017г.</t>
  </si>
  <si>
    <t>11.06.-03.07.2014г.</t>
  </si>
  <si>
    <t>03.07.2014г.</t>
  </si>
  <si>
    <t>07.07.-22.08.2014г.</t>
  </si>
  <si>
    <t>22.08.2014г.</t>
  </si>
  <si>
    <t>18.12.2014г.</t>
  </si>
  <si>
    <t>18.12.- 24.12.2014г.</t>
  </si>
  <si>
    <t>24.12.2014г.</t>
  </si>
  <si>
    <t xml:space="preserve">Долговые обязательства Республики Карелия  по государственным  облигациям Республики Карелия RU34013KAR0, выпущенным в 2010 году </t>
  </si>
  <si>
    <t xml:space="preserve">Долговые обязательства Республики Карелия  по государственным  облигациям Республики Карелия RU34014KAR0, выпущенным в 2011 году </t>
  </si>
  <si>
    <t xml:space="preserve">Долговые обязательства Республики Карелия  по государственным  облигациям Республики Карелия RU34015KAR0, выпущенным в 2012 году </t>
  </si>
  <si>
    <t xml:space="preserve">Долговые обязательства Республики Карелия  по государственным  облигациям Республики Карелия RU34016KAR0, выпущенным в 2013 году </t>
  </si>
  <si>
    <t xml:space="preserve">Долговые обязательства Республики Карелия  по государственным  облигациям Республики Карелия RU35017KAR0, выпущенным в 2014 году </t>
  </si>
  <si>
    <t>24.06.2010г.</t>
  </si>
  <si>
    <t>22.03.2012г.- 18.06.2015г.</t>
  </si>
  <si>
    <t>02.12.2011г.</t>
  </si>
  <si>
    <t>31.05.2011г.- 30.11.2016г.</t>
  </si>
  <si>
    <t>23.10.2012г.</t>
  </si>
  <si>
    <t>22.04.2014г.- 22.10.2017г.</t>
  </si>
  <si>
    <t>31.07.2013г.</t>
  </si>
  <si>
    <t>29.07.2015г.- 29.01.2019г.</t>
  </si>
  <si>
    <t>15.10.2014г.</t>
  </si>
  <si>
    <t>22.07.2017г.- 08.04.2020г.</t>
  </si>
  <si>
    <t>Соглашение о предоставлении бюджету Республики Карелия из федерального бюджета бюджетного кредита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</si>
  <si>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14.05.2010г.</t>
  </si>
  <si>
    <t>01.08.2011г.</t>
  </si>
  <si>
    <t>Соглашение о предоставлении бюджету Республики Карелия из федерального бюджета бюджетного кредита  для частичного покрытия дефицита бюджета Республики Карелия</t>
  </si>
  <si>
    <t>30.08.2012г.</t>
  </si>
  <si>
    <t>27.07.2015г.</t>
  </si>
  <si>
    <t>27.12.2012г.</t>
  </si>
  <si>
    <t>21.12.2015г.</t>
  </si>
  <si>
    <t>02.08.2013г.</t>
  </si>
  <si>
    <t>24.12.2015г.- 25.07.2016г.</t>
  </si>
  <si>
    <t>02.12.2013г.</t>
  </si>
  <si>
    <t>21.12.2015г.- 25.11.2016г.</t>
  </si>
  <si>
    <t>25.12.2013г.</t>
  </si>
  <si>
    <t>21.12.2015г.- 23.12.2016г.</t>
  </si>
  <si>
    <t>25.04.2014г.</t>
  </si>
  <si>
    <t>14.04.2017г.</t>
  </si>
  <si>
    <t>22.10.201г.</t>
  </si>
  <si>
    <t>17.10.2016г.-26.09.2017г.</t>
  </si>
  <si>
    <t>31.10.2014г.</t>
  </si>
  <si>
    <t>17.10.2016г.- 09.10.2017г.</t>
  </si>
  <si>
    <t>12.10.2016г.- 12.12.2017г.</t>
  </si>
  <si>
    <t>30.12.2014г.</t>
  </si>
  <si>
    <t>17.10.2016г.- 18.12.2017г.</t>
  </si>
  <si>
    <t>09.07.2012г.</t>
  </si>
  <si>
    <t>Договор о предоставлении государственных гарантий субъекта Российской Федерации (кредитор - НЕФКО)</t>
  </si>
  <si>
    <t>Договор о предоставлении государственных гарантий субъекта Российской Федерации (кредитор- СИБ)</t>
  </si>
  <si>
    <t>31.12.2022г.-31.12.2023г.</t>
  </si>
  <si>
    <t>Структура долговых обязательств субъекта РФ</t>
  </si>
  <si>
    <t>Сведения о долговых обязательствах Республики Карелия</t>
  </si>
  <si>
    <t>2018год</t>
  </si>
  <si>
    <t>03.06.2017г.- 03.06.2018г.</t>
  </si>
  <si>
    <t>Задолженность на 01.01.2019</t>
  </si>
  <si>
    <t>В 2015 году досрочно погашены:</t>
  </si>
  <si>
    <t>Бюджетный кредит в сумме 3 549 310,0 тыс.руб., в том числе по сроку 2016г. - 1 479 724,0 тыс.руб., 2017г. - 2 129 586,0 тыс.руб.</t>
  </si>
  <si>
    <t>Бюджетный кредит в сумме 325 878,0 тыс.руб., в том числе по сроку 2016г. - 130 351,2,0 тыс.руб., 2017г. - 195 526,8,0 тыс.руб.</t>
  </si>
  <si>
    <t>Коммерческий кредит в сумме 25 878,0 тыс.руб., в том числе по сроку 2016г. - 25 878,0 тыс.руб.</t>
  </si>
  <si>
    <t xml:space="preserve"> в т.ч. к погашению до конца 2015 года (по состоянию на 01.10.2015 г) </t>
  </si>
  <si>
    <t>Задолженность на последнюю отчетную дату 2015 года (по состоянию на 01.11.2015 г.)</t>
  </si>
  <si>
    <t>апр.2017г.- окт.2018г.</t>
  </si>
  <si>
    <t>к Мероприятиям в сфере управления государственным долгом Республики Карелия</t>
  </si>
  <si>
    <t>Приложение № 3</t>
  </si>
  <si>
    <t>2017 год</t>
  </si>
  <si>
    <t>2018 год</t>
  </si>
  <si>
    <t>2019год</t>
  </si>
  <si>
    <t>№ п/п</t>
  </si>
  <si>
    <t xml:space="preserve">Решение об эмиссии государственных  облигаций Республики Карелия (выпуск 2011 год) </t>
  </si>
  <si>
    <t xml:space="preserve">Решение об эмиссии государственных  облигаций Республики Карелия (выпуск 2012 года) </t>
  </si>
  <si>
    <t>Решение об эмиссии государственных  облигаций Республики Карелия (выпуск 2013 года)</t>
  </si>
  <si>
    <t>Решение об эмиссии государственных  облигаций Республики Карелия (выпуск 2014 года)</t>
  </si>
  <si>
    <t>График исполнения долговых обязательств Республики Карелия по состоянию на 1 января 2016 года</t>
  </si>
  <si>
    <t>Приложение 8</t>
  </si>
  <si>
    <t>Карелия и муниципальных финансов муниципальных образований</t>
  </si>
  <si>
    <t>в Республике Карелия на 2016-2018 годы</t>
  </si>
  <si>
    <t>(тыс. рублей)</t>
  </si>
  <si>
    <t xml:space="preserve">Структура долговых обязательств Республики Карелия </t>
  </si>
  <si>
    <r>
      <t>к Программе оздоровления государственных финансов</t>
    </r>
    <r>
      <rPr>
        <sz val="10"/>
        <rFont val="Times New Roman CYR"/>
        <charset val="204"/>
      </rPr>
      <t xml:space="preserve"> Республики</t>
    </r>
  </si>
  <si>
    <t>ГОСУДАРСТВЕННЫЙ ДОЛГ, ВСЕГО</t>
  </si>
  <si>
    <t>в том числе по видам обязательств</t>
  </si>
  <si>
    <t>Задолженность по бюджетным кредитам, всего, в том числе</t>
  </si>
  <si>
    <t>1.</t>
  </si>
  <si>
    <t>24.12.2015- 25.07.2016</t>
  </si>
  <si>
    <t>21.12.2015- 25.11.2016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</si>
  <si>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</si>
  <si>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</si>
  <si>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</si>
  <si>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</si>
  <si>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</si>
  <si>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</si>
  <si>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</si>
  <si>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</si>
  <si>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</si>
  <si>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</si>
  <si>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</si>
  <si>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</si>
  <si>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</si>
  <si>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</si>
  <si>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</si>
  <si>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</si>
  <si>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</si>
  <si>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</si>
  <si>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</si>
  <si>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</si>
  <si>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</si>
  <si>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</si>
  <si>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</si>
  <si>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</si>
  <si>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</si>
  <si>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</si>
  <si>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</si>
  <si>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</si>
  <si>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</si>
  <si>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</si>
  <si>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</si>
  <si>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</si>
  <si>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</si>
  <si>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</si>
  <si>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</si>
  <si>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</si>
  <si>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</si>
  <si>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</si>
  <si>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</si>
  <si>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</si>
  <si>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</si>
  <si>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</si>
  <si>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</si>
  <si>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</si>
  <si>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</si>
  <si>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</si>
  <si>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</si>
  <si>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</si>
  <si>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</si>
  <si>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</si>
  <si>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</si>
  <si>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</si>
  <si>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</si>
  <si>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</si>
  <si>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</si>
  <si>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</si>
  <si>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</si>
  <si>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</si>
  <si>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</si>
  <si>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</si>
  <si>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</si>
  <si>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</si>
  <si>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</si>
  <si>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</si>
  <si>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</si>
  <si>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</si>
  <si>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</si>
  <si>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</si>
  <si>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21.12.2015- 23.12.2016</t>
  </si>
  <si>
    <t>17.10.2016-26.09.2017</t>
  </si>
  <si>
    <t>12.10.2016- 12.12.2017</t>
  </si>
  <si>
    <t>17.10.2016- 18.12.2017</t>
  </si>
  <si>
    <t>03.06.2017- 03.06.2018</t>
  </si>
  <si>
    <t>апрель 2017 года - октябрь 2018 года</t>
  </si>
  <si>
    <t>11.06.2013-02.07.2013</t>
  </si>
  <si>
    <t>18.11.2014- 09.06.2016</t>
  </si>
  <si>
    <t>02.07.2013-03.07.2013</t>
  </si>
  <si>
    <t>03.07.2013-10.07.2013</t>
  </si>
  <si>
    <t>10.07.2013-12.07.2013</t>
  </si>
  <si>
    <t>12.12.2013-03.03.2014</t>
  </si>
  <si>
    <t>03.03.2014-09.06.2014</t>
  </si>
  <si>
    <t>11.06.2014-03.07.2014</t>
  </si>
  <si>
    <t>07.07.2014-22.08.2014</t>
  </si>
  <si>
    <t>18.12.2014- 24.12.2014</t>
  </si>
  <si>
    <t xml:space="preserve">Задолженность по государственым ценным бумагам Республики Карелия </t>
  </si>
  <si>
    <t>25.12.2015-28.12.2015</t>
  </si>
  <si>
    <t xml:space="preserve">Обязательства по государственным гарантиям Республики Карелия </t>
  </si>
  <si>
    <t>31.05.2011- 30.11.2016</t>
  </si>
  <si>
    <t>22.04.2014- 22.10.2017</t>
  </si>
  <si>
    <t>29.07.2015- 29.01.2019</t>
  </si>
  <si>
    <t>22.07.2017- 08.04.2020</t>
  </si>
  <si>
    <t>31.12.2022-31.12.2023</t>
  </si>
  <si>
    <t>Договор о предоставлении государственных гарантий субъекта Российской Федерации (кредитор - Северная экологическая финансовая корпорация (НЕФКО)</t>
  </si>
  <si>
    <t>Договор о предоставлении государственных гарантий субъекта Российской Федерации (кредитор  - Северный инвестиционный банк (СИБ)</t>
  </si>
  <si>
    <t>Задолженность по коммерческим кредитам, всего, в том числе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</si>
</sst>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8">
    <font>
      <sz val="10"/>
      <name val="Arial"/>
      <charset val="204"/>
    </font>
    <font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 vertical="center" wrapText="1"/>
    </xf>
    <xf numFmtId="43" fontId="1" fillId="0" borderId="0" xfId="1" applyFont="1" applyFill="1" applyBorder="1"/>
    <xf numFmtId="164" fontId="1" fillId="0" borderId="1" xfId="1" applyNumberFormat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4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" fontId="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horizontal="center" vertical="top"/>
    </xf>
    <xf numFmtId="43" fontId="5" fillId="0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13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86"/>
  <sheetViews>
    <sheetView topLeftCell="A29" zoomScale="90" zoomScaleNormal="90" workbookViewId="0">
      <selection activeCell="Q6" sqref="A6:XFD7"/>
    </sheetView>
  </sheetViews>
  <sheetFormatPr defaultColWidth="8.85546875" defaultRowHeight="12.75"/>
  <cols>
    <col min="1" max="1" width="0.85546875" style="1" customWidth="1"/>
    <col min="2" max="2" width="9.7109375" style="1" hidden="1" customWidth="1"/>
    <col min="3" max="3" width="31" style="1" customWidth="1"/>
    <col min="4" max="4" width="14.42578125" style="1" customWidth="1"/>
    <col min="5" max="5" width="13.85546875" style="1" customWidth="1"/>
    <col min="6" max="6" width="14.42578125" style="1" customWidth="1"/>
    <col min="7" max="7" width="14" style="1" customWidth="1"/>
    <col min="8" max="8" width="15" style="26" customWidth="1"/>
    <col min="9" max="11" width="14" style="26" customWidth="1"/>
    <col min="12" max="12" width="14.5703125" style="1" customWidth="1"/>
    <col min="13" max="14" width="13.42578125" style="1" customWidth="1"/>
    <col min="15" max="15" width="13.7109375" style="1" customWidth="1"/>
    <col min="16" max="16" width="13.5703125" style="1" customWidth="1"/>
    <col min="17" max="16384" width="8.85546875" style="1"/>
  </cols>
  <sheetData>
    <row r="1" spans="2:16" ht="18.75">
      <c r="P1" s="42" t="s">
        <v>107</v>
      </c>
    </row>
    <row r="2" spans="2:16" ht="63" customHeight="1">
      <c r="N2" s="69" t="s">
        <v>106</v>
      </c>
      <c r="O2" s="69"/>
      <c r="P2" s="69"/>
    </row>
    <row r="3" spans="2:16" ht="15.75" customHeight="1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2:16" ht="21" customHeight="1">
      <c r="C4" s="65" t="s">
        <v>95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2:16" ht="27.2" customHeight="1">
      <c r="C5" s="39"/>
      <c r="D5" s="2"/>
      <c r="E5" s="2"/>
      <c r="F5" s="2"/>
      <c r="G5" s="2"/>
      <c r="H5" s="24"/>
      <c r="I5" s="24"/>
      <c r="J5" s="24"/>
      <c r="K5" s="38"/>
      <c r="L5" s="39"/>
      <c r="M5" s="39"/>
      <c r="N5" s="66" t="s">
        <v>0</v>
      </c>
      <c r="O5" s="66"/>
    </row>
    <row r="6" spans="2:16" ht="42" customHeight="1">
      <c r="B6" s="71"/>
      <c r="C6" s="73" t="s">
        <v>94</v>
      </c>
      <c r="D6" s="67" t="s">
        <v>3</v>
      </c>
      <c r="E6" s="67" t="s">
        <v>4</v>
      </c>
      <c r="F6" s="67" t="s">
        <v>5</v>
      </c>
      <c r="G6" s="67" t="s">
        <v>104</v>
      </c>
      <c r="H6" s="68" t="s">
        <v>6</v>
      </c>
      <c r="I6" s="68" t="s">
        <v>7</v>
      </c>
      <c r="J6" s="68" t="s">
        <v>8</v>
      </c>
      <c r="K6" s="68" t="s">
        <v>98</v>
      </c>
      <c r="L6" s="67" t="s">
        <v>9</v>
      </c>
      <c r="M6" s="67"/>
      <c r="N6" s="67"/>
      <c r="O6" s="67"/>
      <c r="P6" s="67"/>
    </row>
    <row r="7" spans="2:16" s="3" customFormat="1" ht="88.5" customHeight="1">
      <c r="B7" s="72"/>
      <c r="C7" s="73"/>
      <c r="D7" s="67"/>
      <c r="E7" s="67" t="s">
        <v>10</v>
      </c>
      <c r="F7" s="67"/>
      <c r="G7" s="67"/>
      <c r="H7" s="68"/>
      <c r="I7" s="68"/>
      <c r="J7" s="68"/>
      <c r="K7" s="68"/>
      <c r="L7" s="36" t="s">
        <v>1</v>
      </c>
      <c r="M7" s="37" t="s">
        <v>103</v>
      </c>
      <c r="N7" s="36" t="s">
        <v>2</v>
      </c>
      <c r="O7" s="36" t="s">
        <v>11</v>
      </c>
      <c r="P7" s="36" t="s">
        <v>96</v>
      </c>
    </row>
    <row r="8" spans="2:16" s="5" customFormat="1" ht="15.75" hidden="1">
      <c r="B8" s="4"/>
      <c r="C8" s="40">
        <v>2</v>
      </c>
      <c r="D8" s="40">
        <v>11</v>
      </c>
      <c r="E8" s="40">
        <v>12</v>
      </c>
      <c r="F8" s="40">
        <v>14</v>
      </c>
      <c r="G8" s="40"/>
      <c r="H8" s="25"/>
      <c r="I8" s="25"/>
      <c r="J8" s="25"/>
      <c r="K8" s="25"/>
      <c r="L8" s="4"/>
      <c r="M8" s="4"/>
      <c r="N8" s="4"/>
      <c r="O8" s="4"/>
    </row>
    <row r="9" spans="2:16" s="5" customFormat="1" ht="25.5">
      <c r="B9" s="4"/>
      <c r="C9" s="6" t="s">
        <v>12</v>
      </c>
      <c r="D9" s="40" t="s">
        <v>13</v>
      </c>
      <c r="E9" s="40" t="s">
        <v>13</v>
      </c>
      <c r="F9" s="23">
        <f t="shared" ref="F9:P9" si="0">F11+F30+F72+F78</f>
        <v>19042727.300000001</v>
      </c>
      <c r="G9" s="23">
        <f t="shared" si="0"/>
        <v>18378076.899999999</v>
      </c>
      <c r="H9" s="23">
        <f t="shared" si="0"/>
        <v>18342876.899999999</v>
      </c>
      <c r="I9" s="23">
        <f t="shared" si="0"/>
        <v>13849664.899999999</v>
      </c>
      <c r="J9" s="23">
        <f t="shared" si="0"/>
        <v>5786824.9000000004</v>
      </c>
      <c r="K9" s="23">
        <f t="shared" si="0"/>
        <v>1089304.8999999999</v>
      </c>
      <c r="L9" s="23">
        <f t="shared" si="0"/>
        <v>8464866</v>
      </c>
      <c r="M9" s="23">
        <f t="shared" si="0"/>
        <v>35200</v>
      </c>
      <c r="N9" s="23">
        <f t="shared" si="0"/>
        <v>4493212</v>
      </c>
      <c r="O9" s="23">
        <f t="shared" si="0"/>
        <v>8062840</v>
      </c>
      <c r="P9" s="23">
        <f t="shared" si="0"/>
        <v>4697520</v>
      </c>
    </row>
    <row r="10" spans="2:16" s="5" customFormat="1" ht="15.75">
      <c r="B10" s="4"/>
      <c r="C10" s="6" t="s">
        <v>14</v>
      </c>
      <c r="D10" s="40"/>
      <c r="E10" s="40"/>
      <c r="F10" s="40"/>
      <c r="G10" s="40"/>
      <c r="H10" s="25"/>
      <c r="I10" s="25"/>
      <c r="J10" s="25"/>
      <c r="K10" s="25"/>
      <c r="L10" s="4"/>
      <c r="M10" s="4"/>
      <c r="N10" s="4"/>
      <c r="O10" s="4"/>
      <c r="P10" s="4"/>
    </row>
    <row r="11" spans="2:16" s="5" customFormat="1" ht="25.5">
      <c r="B11" s="7"/>
      <c r="C11" s="6" t="s">
        <v>15</v>
      </c>
      <c r="D11" s="40" t="s">
        <v>13</v>
      </c>
      <c r="E11" s="40" t="s">
        <v>13</v>
      </c>
      <c r="F11" s="23">
        <f t="shared" ref="F11:P11" si="1">F13+F27+F12</f>
        <v>8348077.2999999998</v>
      </c>
      <c r="G11" s="23">
        <f t="shared" si="1"/>
        <v>9025833.1999999993</v>
      </c>
      <c r="H11" s="23">
        <f t="shared" si="1"/>
        <v>9025833.1999999993</v>
      </c>
      <c r="I11" s="23">
        <f t="shared" si="1"/>
        <v>7317833.2000000002</v>
      </c>
      <c r="J11" s="23">
        <f t="shared" si="1"/>
        <v>4150393.2</v>
      </c>
      <c r="K11" s="23">
        <f t="shared" si="1"/>
        <v>677233.2</v>
      </c>
      <c r="L11" s="23">
        <f t="shared" si="1"/>
        <v>6175188</v>
      </c>
      <c r="M11" s="23">
        <f t="shared" si="1"/>
        <v>0</v>
      </c>
      <c r="N11" s="23">
        <f t="shared" si="1"/>
        <v>1708000</v>
      </c>
      <c r="O11" s="23">
        <f t="shared" si="1"/>
        <v>3167440</v>
      </c>
      <c r="P11" s="23">
        <f t="shared" si="1"/>
        <v>3473160</v>
      </c>
    </row>
    <row r="12" spans="2:16" s="5" customFormat="1" ht="15.75">
      <c r="B12" s="4"/>
      <c r="C12" s="6" t="s">
        <v>19</v>
      </c>
      <c r="D12" s="40" t="s">
        <v>13</v>
      </c>
      <c r="E12" s="40" t="s">
        <v>13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2:16" s="5" customFormat="1" ht="15.75">
      <c r="B13" s="4"/>
      <c r="C13" s="6" t="s">
        <v>16</v>
      </c>
      <c r="D13" s="40" t="s">
        <v>13</v>
      </c>
      <c r="E13" s="40" t="s">
        <v>13</v>
      </c>
      <c r="F13" s="23">
        <f t="shared" ref="F13:O13" si="2">SUM(F14:F26)</f>
        <v>7675188</v>
      </c>
      <c r="G13" s="23">
        <f t="shared" si="2"/>
        <v>8348600</v>
      </c>
      <c r="H13" s="23">
        <f t="shared" si="2"/>
        <v>8348600</v>
      </c>
      <c r="I13" s="23">
        <f t="shared" si="2"/>
        <v>6640600</v>
      </c>
      <c r="J13" s="23">
        <f t="shared" si="2"/>
        <v>3473160</v>
      </c>
      <c r="K13" s="23">
        <f>SUM(K14:K26)</f>
        <v>0</v>
      </c>
      <c r="L13" s="23">
        <f t="shared" si="2"/>
        <v>6175188</v>
      </c>
      <c r="M13" s="23">
        <f t="shared" si="2"/>
        <v>0</v>
      </c>
      <c r="N13" s="23">
        <f t="shared" si="2"/>
        <v>1708000</v>
      </c>
      <c r="O13" s="23">
        <f t="shared" si="2"/>
        <v>3167440</v>
      </c>
      <c r="P13" s="23">
        <f>SUM(P14:P26)</f>
        <v>3473160</v>
      </c>
    </row>
    <row r="14" spans="2:16" s="21" customFormat="1" ht="76.5">
      <c r="B14" s="18"/>
      <c r="C14" s="19" t="s">
        <v>70</v>
      </c>
      <c r="D14" s="20" t="s">
        <v>71</v>
      </c>
      <c r="E14" s="20" t="s">
        <v>72</v>
      </c>
      <c r="F14" s="22">
        <v>180000</v>
      </c>
      <c r="G14" s="22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180000</v>
      </c>
      <c r="M14" s="28">
        <v>0</v>
      </c>
      <c r="N14" s="28">
        <v>0</v>
      </c>
      <c r="O14" s="28">
        <v>0</v>
      </c>
      <c r="P14" s="28">
        <v>0</v>
      </c>
    </row>
    <row r="15" spans="2:16" s="21" customFormat="1" ht="76.5">
      <c r="B15" s="18"/>
      <c r="C15" s="17" t="s">
        <v>70</v>
      </c>
      <c r="D15" s="20" t="s">
        <v>73</v>
      </c>
      <c r="E15" s="20" t="s">
        <v>74</v>
      </c>
      <c r="F15" s="22">
        <v>300000</v>
      </c>
      <c r="G15" s="22">
        <v>0</v>
      </c>
      <c r="H15" s="28">
        <v>0</v>
      </c>
      <c r="I15" s="28">
        <v>0</v>
      </c>
      <c r="J15" s="28">
        <v>0</v>
      </c>
      <c r="K15" s="28">
        <v>0</v>
      </c>
      <c r="L15" s="28">
        <v>600000</v>
      </c>
      <c r="M15" s="28">
        <v>0</v>
      </c>
      <c r="N15" s="28">
        <v>0</v>
      </c>
      <c r="O15" s="28">
        <v>0</v>
      </c>
      <c r="P15" s="28">
        <v>0</v>
      </c>
    </row>
    <row r="16" spans="2:16" s="21" customFormat="1" ht="76.5">
      <c r="B16" s="18"/>
      <c r="C16" s="17" t="s">
        <v>70</v>
      </c>
      <c r="D16" s="20" t="s">
        <v>75</v>
      </c>
      <c r="E16" s="20" t="s">
        <v>76</v>
      </c>
      <c r="F16" s="22">
        <v>1000000</v>
      </c>
      <c r="G16" s="22">
        <v>600000</v>
      </c>
      <c r="H16" s="28">
        <v>600000</v>
      </c>
      <c r="I16" s="28">
        <v>0</v>
      </c>
      <c r="J16" s="28">
        <v>0</v>
      </c>
      <c r="K16" s="28">
        <v>0</v>
      </c>
      <c r="L16" s="28">
        <v>800000</v>
      </c>
      <c r="M16" s="28">
        <v>0</v>
      </c>
      <c r="N16" s="28">
        <v>600000</v>
      </c>
      <c r="O16" s="28">
        <v>0</v>
      </c>
      <c r="P16" s="28">
        <v>0</v>
      </c>
    </row>
    <row r="17" spans="2:16" s="21" customFormat="1" ht="76.5">
      <c r="B17" s="18"/>
      <c r="C17" s="19" t="s">
        <v>70</v>
      </c>
      <c r="D17" s="20" t="s">
        <v>77</v>
      </c>
      <c r="E17" s="20" t="s">
        <v>78</v>
      </c>
      <c r="F17" s="22">
        <v>500000</v>
      </c>
      <c r="G17" s="22">
        <v>300000</v>
      </c>
      <c r="H17" s="28">
        <v>300000</v>
      </c>
      <c r="I17" s="28">
        <v>0</v>
      </c>
      <c r="J17" s="28">
        <v>0</v>
      </c>
      <c r="K17" s="28">
        <v>0</v>
      </c>
      <c r="L17" s="28">
        <v>400000</v>
      </c>
      <c r="M17" s="28">
        <v>0</v>
      </c>
      <c r="N17" s="28">
        <v>300000</v>
      </c>
      <c r="O17" s="28">
        <v>0</v>
      </c>
      <c r="P17" s="28">
        <v>0</v>
      </c>
    </row>
    <row r="18" spans="2:16" s="21" customFormat="1" ht="76.5">
      <c r="B18" s="18"/>
      <c r="C18" s="19" t="s">
        <v>70</v>
      </c>
      <c r="D18" s="20" t="s">
        <v>79</v>
      </c>
      <c r="E18" s="20" t="s">
        <v>80</v>
      </c>
      <c r="F18" s="22">
        <v>400000</v>
      </c>
      <c r="G18" s="22">
        <v>240000</v>
      </c>
      <c r="H18" s="28">
        <v>240000</v>
      </c>
      <c r="I18" s="28">
        <v>0</v>
      </c>
      <c r="J18" s="28">
        <v>0</v>
      </c>
      <c r="K18" s="28">
        <v>0</v>
      </c>
      <c r="L18" s="28">
        <v>320000</v>
      </c>
      <c r="M18" s="28">
        <v>0</v>
      </c>
      <c r="N18" s="28">
        <v>240000</v>
      </c>
      <c r="O18" s="28">
        <v>0</v>
      </c>
      <c r="P18" s="28">
        <v>0</v>
      </c>
    </row>
    <row r="19" spans="2:16" s="21" customFormat="1" ht="76.5">
      <c r="B19" s="18"/>
      <c r="C19" s="17" t="s">
        <v>70</v>
      </c>
      <c r="D19" s="20" t="s">
        <v>81</v>
      </c>
      <c r="E19" s="20" t="s">
        <v>82</v>
      </c>
      <c r="F19" s="22">
        <v>500000</v>
      </c>
      <c r="G19" s="22">
        <v>500000</v>
      </c>
      <c r="H19" s="28">
        <v>500000</v>
      </c>
      <c r="I19" s="28">
        <v>300000</v>
      </c>
      <c r="J19" s="28">
        <v>0</v>
      </c>
      <c r="K19" s="28">
        <v>0</v>
      </c>
      <c r="L19" s="28">
        <v>0</v>
      </c>
      <c r="M19" s="28">
        <v>0</v>
      </c>
      <c r="N19" s="28">
        <v>200000</v>
      </c>
      <c r="O19" s="28">
        <v>300000</v>
      </c>
      <c r="P19" s="28">
        <v>0</v>
      </c>
    </row>
    <row r="20" spans="2:16" s="21" customFormat="1" ht="76.5">
      <c r="B20" s="18"/>
      <c r="C20" s="17" t="s">
        <v>70</v>
      </c>
      <c r="D20" s="20" t="s">
        <v>83</v>
      </c>
      <c r="E20" s="20" t="s">
        <v>84</v>
      </c>
      <c r="F20" s="22">
        <v>320000</v>
      </c>
      <c r="G20" s="22">
        <v>320000</v>
      </c>
      <c r="H20" s="28">
        <v>320000</v>
      </c>
      <c r="I20" s="28">
        <v>192000</v>
      </c>
      <c r="J20" s="28">
        <v>0</v>
      </c>
      <c r="K20" s="28">
        <v>0</v>
      </c>
      <c r="L20" s="28">
        <v>0</v>
      </c>
      <c r="M20" s="28">
        <v>0</v>
      </c>
      <c r="N20" s="28">
        <v>128000</v>
      </c>
      <c r="O20" s="28">
        <v>192000</v>
      </c>
      <c r="P20" s="28">
        <v>0</v>
      </c>
    </row>
    <row r="21" spans="2:16" s="21" customFormat="1" ht="76.5">
      <c r="B21" s="18"/>
      <c r="C21" s="17" t="s">
        <v>70</v>
      </c>
      <c r="D21" s="20" t="s">
        <v>85</v>
      </c>
      <c r="E21" s="20" t="s">
        <v>86</v>
      </c>
      <c r="F21" s="22">
        <v>3549310</v>
      </c>
      <c r="G21" s="22">
        <v>0</v>
      </c>
      <c r="H21" s="28">
        <v>0</v>
      </c>
      <c r="I21" s="28">
        <v>0</v>
      </c>
      <c r="J21" s="28">
        <v>0</v>
      </c>
      <c r="K21" s="28">
        <v>0</v>
      </c>
      <c r="L21" s="28">
        <v>3549310</v>
      </c>
      <c r="M21" s="28">
        <v>0</v>
      </c>
      <c r="N21" s="28">
        <v>0</v>
      </c>
      <c r="O21" s="28">
        <v>0</v>
      </c>
      <c r="P21" s="28">
        <v>0</v>
      </c>
    </row>
    <row r="22" spans="2:16" s="21" customFormat="1" ht="76.5">
      <c r="B22" s="18"/>
      <c r="C22" s="17" t="s">
        <v>70</v>
      </c>
      <c r="D22" s="20" t="s">
        <v>51</v>
      </c>
      <c r="E22" s="20" t="s">
        <v>87</v>
      </c>
      <c r="F22" s="22">
        <v>500000</v>
      </c>
      <c r="G22" s="22">
        <v>500000</v>
      </c>
      <c r="H22" s="28">
        <v>500000</v>
      </c>
      <c r="I22" s="28">
        <v>300000</v>
      </c>
      <c r="J22" s="28">
        <v>0</v>
      </c>
      <c r="K22" s="28">
        <v>0</v>
      </c>
      <c r="L22" s="28">
        <v>0</v>
      </c>
      <c r="M22" s="28">
        <v>0</v>
      </c>
      <c r="N22" s="28">
        <v>200000</v>
      </c>
      <c r="O22" s="28">
        <v>300000</v>
      </c>
      <c r="P22" s="28">
        <v>0</v>
      </c>
    </row>
    <row r="23" spans="2:16" s="21" customFormat="1" ht="76.5">
      <c r="B23" s="18"/>
      <c r="C23" s="17" t="s">
        <v>70</v>
      </c>
      <c r="D23" s="20" t="s">
        <v>88</v>
      </c>
      <c r="E23" s="20" t="s">
        <v>89</v>
      </c>
      <c r="F23" s="22">
        <v>325878</v>
      </c>
      <c r="G23" s="22">
        <v>0</v>
      </c>
      <c r="H23" s="22">
        <v>0</v>
      </c>
      <c r="I23" s="28">
        <v>0</v>
      </c>
      <c r="J23" s="28">
        <v>0</v>
      </c>
      <c r="K23" s="28">
        <v>0</v>
      </c>
      <c r="L23" s="28">
        <v>325878</v>
      </c>
      <c r="M23" s="28">
        <v>0</v>
      </c>
      <c r="N23" s="28">
        <v>0</v>
      </c>
      <c r="O23" s="28">
        <v>0</v>
      </c>
      <c r="P23" s="28">
        <v>0</v>
      </c>
    </row>
    <row r="24" spans="2:16" s="21" customFormat="1" ht="76.5">
      <c r="B24" s="18"/>
      <c r="C24" s="17" t="s">
        <v>70</v>
      </c>
      <c r="D24" s="20" t="s">
        <v>88</v>
      </c>
      <c r="E24" s="20" t="s">
        <v>89</v>
      </c>
      <c r="F24" s="22">
        <v>100000</v>
      </c>
      <c r="G24" s="22">
        <v>100000</v>
      </c>
      <c r="H24" s="22">
        <v>100000</v>
      </c>
      <c r="I24" s="28">
        <v>60000</v>
      </c>
      <c r="J24" s="28">
        <v>0</v>
      </c>
      <c r="K24" s="28">
        <v>0</v>
      </c>
      <c r="L24" s="28">
        <v>0</v>
      </c>
      <c r="M24" s="28">
        <v>0</v>
      </c>
      <c r="N24" s="28">
        <v>40000</v>
      </c>
      <c r="O24" s="28">
        <v>60000</v>
      </c>
      <c r="P24" s="28">
        <v>0</v>
      </c>
    </row>
    <row r="25" spans="2:16" s="21" customFormat="1" ht="76.5">
      <c r="B25" s="18"/>
      <c r="C25" s="17" t="s">
        <v>70</v>
      </c>
      <c r="D25" s="34">
        <v>42158</v>
      </c>
      <c r="E25" s="20" t="s">
        <v>97</v>
      </c>
      <c r="F25" s="22">
        <v>0</v>
      </c>
      <c r="G25" s="22">
        <v>3900000</v>
      </c>
      <c r="H25" s="22">
        <v>3900000</v>
      </c>
      <c r="I25" s="28">
        <v>3900000</v>
      </c>
      <c r="J25" s="28">
        <v>2340000</v>
      </c>
      <c r="K25" s="28">
        <v>0</v>
      </c>
      <c r="L25" s="28">
        <v>0</v>
      </c>
      <c r="M25" s="28">
        <v>0</v>
      </c>
      <c r="N25" s="28">
        <v>0</v>
      </c>
      <c r="O25" s="28">
        <v>1560000</v>
      </c>
      <c r="P25" s="28">
        <v>2340000</v>
      </c>
    </row>
    <row r="26" spans="2:16" s="21" customFormat="1" ht="76.5">
      <c r="B26" s="18"/>
      <c r="C26" s="17" t="s">
        <v>70</v>
      </c>
      <c r="D26" s="34">
        <v>42300</v>
      </c>
      <c r="E26" s="20" t="s">
        <v>105</v>
      </c>
      <c r="F26" s="22">
        <v>0</v>
      </c>
      <c r="G26" s="22">
        <v>1888600</v>
      </c>
      <c r="H26" s="22">
        <f>G26</f>
        <v>1888600</v>
      </c>
      <c r="I26" s="28">
        <f>H26</f>
        <v>1888600</v>
      </c>
      <c r="J26" s="28">
        <f>I26-O26</f>
        <v>1133160</v>
      </c>
      <c r="K26" s="28">
        <f>J26-P26</f>
        <v>0</v>
      </c>
      <c r="L26" s="28">
        <v>0</v>
      </c>
      <c r="M26" s="28">
        <v>0</v>
      </c>
      <c r="N26" s="28">
        <v>0</v>
      </c>
      <c r="O26" s="28">
        <v>755440</v>
      </c>
      <c r="P26" s="28">
        <v>1133160</v>
      </c>
    </row>
    <row r="27" spans="2:16" ht="15.75" customHeight="1">
      <c r="B27" s="8"/>
      <c r="C27" s="10" t="s">
        <v>17</v>
      </c>
      <c r="D27" s="40" t="s">
        <v>13</v>
      </c>
      <c r="E27" s="40" t="s">
        <v>13</v>
      </c>
      <c r="F27" s="16">
        <f>SUM(F28:F29)</f>
        <v>672889.3</v>
      </c>
      <c r="G27" s="16">
        <f>SUM(G28:G29)</f>
        <v>677233.2</v>
      </c>
      <c r="H27" s="16">
        <f t="shared" ref="H27:P27" si="3">SUM(H28:H29)</f>
        <v>677233.2</v>
      </c>
      <c r="I27" s="16">
        <f t="shared" si="3"/>
        <v>677233.2</v>
      </c>
      <c r="J27" s="16">
        <f t="shared" si="3"/>
        <v>677233.2</v>
      </c>
      <c r="K27" s="16">
        <f t="shared" si="3"/>
        <v>677233.2</v>
      </c>
      <c r="L27" s="16">
        <f t="shared" si="3"/>
        <v>0</v>
      </c>
      <c r="M27" s="16">
        <f t="shared" si="3"/>
        <v>0</v>
      </c>
      <c r="N27" s="16">
        <f t="shared" si="3"/>
        <v>0</v>
      </c>
      <c r="O27" s="16">
        <f t="shared" si="3"/>
        <v>0</v>
      </c>
      <c r="P27" s="16">
        <f t="shared" si="3"/>
        <v>0</v>
      </c>
    </row>
    <row r="28" spans="2:16" ht="131.25" customHeight="1">
      <c r="B28" s="8"/>
      <c r="C28" s="17" t="s">
        <v>67</v>
      </c>
      <c r="D28" s="29" t="s">
        <v>68</v>
      </c>
      <c r="E28" s="35">
        <v>49278</v>
      </c>
      <c r="F28" s="30">
        <v>472889.3</v>
      </c>
      <c r="G28" s="30">
        <v>475635.9</v>
      </c>
      <c r="H28" s="30">
        <v>475635.9</v>
      </c>
      <c r="I28" s="30">
        <v>475635.9</v>
      </c>
      <c r="J28" s="30">
        <v>475635.9</v>
      </c>
      <c r="K28" s="30">
        <v>475635.9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2:16" ht="131.25" customHeight="1">
      <c r="B29" s="8"/>
      <c r="C29" s="17" t="s">
        <v>67</v>
      </c>
      <c r="D29" s="29" t="s">
        <v>69</v>
      </c>
      <c r="E29" s="35">
        <v>49278</v>
      </c>
      <c r="F29" s="30">
        <v>200000</v>
      </c>
      <c r="G29" s="30">
        <v>201597.3</v>
      </c>
      <c r="H29" s="30">
        <v>201597.3</v>
      </c>
      <c r="I29" s="30">
        <v>201597.3</v>
      </c>
      <c r="J29" s="30">
        <v>201597.3</v>
      </c>
      <c r="K29" s="30">
        <v>201597.3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2:16" ht="42" customHeight="1">
      <c r="B30" s="7"/>
      <c r="C30" s="11" t="s">
        <v>18</v>
      </c>
      <c r="D30" s="12" t="s">
        <v>13</v>
      </c>
      <c r="E30" s="12" t="s">
        <v>13</v>
      </c>
      <c r="F30" s="16">
        <f t="shared" ref="F30:P30" si="4">F31+F71+F32</f>
        <v>4715690</v>
      </c>
      <c r="G30" s="16">
        <f t="shared" si="4"/>
        <v>4761212</v>
      </c>
      <c r="H30" s="16">
        <f t="shared" si="4"/>
        <v>4761212</v>
      </c>
      <c r="I30" s="16">
        <f t="shared" si="4"/>
        <v>3446400</v>
      </c>
      <c r="J30" s="16">
        <f t="shared" si="4"/>
        <v>71400</v>
      </c>
      <c r="K30" s="16">
        <f t="shared" si="4"/>
        <v>0</v>
      </c>
      <c r="L30" s="16">
        <f t="shared" si="4"/>
        <v>654478</v>
      </c>
      <c r="M30" s="16">
        <f t="shared" si="4"/>
        <v>0</v>
      </c>
      <c r="N30" s="16">
        <f t="shared" si="4"/>
        <v>1314812</v>
      </c>
      <c r="O30" s="16">
        <f t="shared" si="4"/>
        <v>3375000</v>
      </c>
      <c r="P30" s="16">
        <f t="shared" si="4"/>
        <v>71400</v>
      </c>
    </row>
    <row r="31" spans="2:16" ht="22.5" customHeight="1">
      <c r="B31" s="7"/>
      <c r="C31" s="11" t="s">
        <v>19</v>
      </c>
      <c r="D31" s="12" t="s">
        <v>13</v>
      </c>
      <c r="E31" s="12" t="s">
        <v>13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26.25" customHeight="1">
      <c r="B32" s="8"/>
      <c r="C32" s="10" t="s">
        <v>20</v>
      </c>
      <c r="D32" s="12" t="s">
        <v>13</v>
      </c>
      <c r="E32" s="12" t="s">
        <v>13</v>
      </c>
      <c r="F32" s="16">
        <f t="shared" ref="F32:P32" si="5">SUM(F33:F70)</f>
        <v>4715690</v>
      </c>
      <c r="G32" s="16">
        <f t="shared" si="5"/>
        <v>4761212</v>
      </c>
      <c r="H32" s="16">
        <f t="shared" si="5"/>
        <v>4761212</v>
      </c>
      <c r="I32" s="16">
        <f t="shared" si="5"/>
        <v>3446400</v>
      </c>
      <c r="J32" s="16">
        <f t="shared" si="5"/>
        <v>71400</v>
      </c>
      <c r="K32" s="16">
        <f t="shared" si="5"/>
        <v>0</v>
      </c>
      <c r="L32" s="16">
        <f t="shared" si="5"/>
        <v>654478</v>
      </c>
      <c r="M32" s="16">
        <f t="shared" si="5"/>
        <v>0</v>
      </c>
      <c r="N32" s="16">
        <f t="shared" si="5"/>
        <v>1314812</v>
      </c>
      <c r="O32" s="16">
        <f t="shared" si="5"/>
        <v>3375000</v>
      </c>
      <c r="P32" s="16">
        <f t="shared" si="5"/>
        <v>71400</v>
      </c>
    </row>
    <row r="33" spans="2:16" ht="26.25" customHeight="1">
      <c r="B33" s="8"/>
      <c r="C33" s="15" t="s">
        <v>24</v>
      </c>
      <c r="D33" s="12" t="s">
        <v>25</v>
      </c>
      <c r="E33" s="12" t="s">
        <v>26</v>
      </c>
      <c r="F33" s="9">
        <v>100000</v>
      </c>
      <c r="G33" s="9">
        <v>100000</v>
      </c>
      <c r="H33" s="9">
        <v>100000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9">
        <v>100000</v>
      </c>
      <c r="O33" s="27">
        <v>0</v>
      </c>
      <c r="P33" s="27">
        <v>0</v>
      </c>
    </row>
    <row r="34" spans="2:16" ht="26.25" customHeight="1">
      <c r="B34" s="8"/>
      <c r="C34" s="15" t="s">
        <v>24</v>
      </c>
      <c r="D34" s="12" t="s">
        <v>27</v>
      </c>
      <c r="E34" s="12" t="s">
        <v>26</v>
      </c>
      <c r="F34" s="9">
        <v>150000</v>
      </c>
      <c r="G34" s="9">
        <v>150000</v>
      </c>
      <c r="H34" s="9">
        <v>150000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9">
        <v>150000</v>
      </c>
      <c r="O34" s="27">
        <v>0</v>
      </c>
      <c r="P34" s="27">
        <v>0</v>
      </c>
    </row>
    <row r="35" spans="2:16" ht="26.25" customHeight="1">
      <c r="B35" s="8"/>
      <c r="C35" s="15" t="s">
        <v>24</v>
      </c>
      <c r="D35" s="12" t="s">
        <v>28</v>
      </c>
      <c r="E35" s="12" t="s">
        <v>26</v>
      </c>
      <c r="F35" s="9">
        <v>150000</v>
      </c>
      <c r="G35" s="9">
        <v>150000</v>
      </c>
      <c r="H35" s="9">
        <v>150000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9">
        <v>150000</v>
      </c>
      <c r="O35" s="27">
        <v>0</v>
      </c>
      <c r="P35" s="27">
        <v>0</v>
      </c>
    </row>
    <row r="36" spans="2:16" ht="26.25" customHeight="1">
      <c r="B36" s="8"/>
      <c r="C36" s="15" t="s">
        <v>24</v>
      </c>
      <c r="D36" s="12" t="s">
        <v>25</v>
      </c>
      <c r="E36" s="12" t="s">
        <v>29</v>
      </c>
      <c r="F36" s="9">
        <v>130690</v>
      </c>
      <c r="G36" s="9">
        <f>130690-25878</f>
        <v>104812</v>
      </c>
      <c r="H36" s="9">
        <f>130690-25878</f>
        <v>104812</v>
      </c>
      <c r="I36" s="27">
        <v>0</v>
      </c>
      <c r="J36" s="27">
        <v>0</v>
      </c>
      <c r="K36" s="27">
        <v>0</v>
      </c>
      <c r="L36" s="27">
        <v>25878</v>
      </c>
      <c r="M36" s="27">
        <v>0</v>
      </c>
      <c r="N36" s="9">
        <f>130690-25878</f>
        <v>104812</v>
      </c>
      <c r="O36" s="27">
        <v>0</v>
      </c>
      <c r="P36" s="27">
        <v>0</v>
      </c>
    </row>
    <row r="37" spans="2:16" ht="26.25" customHeight="1">
      <c r="B37" s="8"/>
      <c r="C37" s="15" t="s">
        <v>24</v>
      </c>
      <c r="D37" s="12" t="s">
        <v>30</v>
      </c>
      <c r="E37" s="12" t="s">
        <v>31</v>
      </c>
      <c r="F37" s="9">
        <v>150000</v>
      </c>
      <c r="G37" s="9">
        <v>150000</v>
      </c>
      <c r="H37" s="9">
        <v>150000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9">
        <v>150000</v>
      </c>
      <c r="O37" s="27">
        <v>0</v>
      </c>
      <c r="P37" s="27">
        <v>0</v>
      </c>
    </row>
    <row r="38" spans="2:16" ht="26.25" customHeight="1">
      <c r="B38" s="8"/>
      <c r="C38" s="15" t="s">
        <v>24</v>
      </c>
      <c r="D38" s="12" t="s">
        <v>30</v>
      </c>
      <c r="E38" s="12" t="s">
        <v>31</v>
      </c>
      <c r="F38" s="9">
        <v>150000</v>
      </c>
      <c r="G38" s="9">
        <v>150000</v>
      </c>
      <c r="H38" s="9">
        <v>150000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9">
        <v>150000</v>
      </c>
      <c r="O38" s="27">
        <v>0</v>
      </c>
      <c r="P38" s="27">
        <v>0</v>
      </c>
    </row>
    <row r="39" spans="2:16" ht="26.25" customHeight="1">
      <c r="B39" s="8"/>
      <c r="C39" s="15" t="s">
        <v>24</v>
      </c>
      <c r="D39" s="12" t="s">
        <v>32</v>
      </c>
      <c r="E39" s="12" t="s">
        <v>33</v>
      </c>
      <c r="F39" s="9">
        <v>90000</v>
      </c>
      <c r="G39" s="9">
        <v>90000</v>
      </c>
      <c r="H39" s="9">
        <v>90000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9">
        <v>90000</v>
      </c>
      <c r="O39" s="27">
        <v>0</v>
      </c>
      <c r="P39" s="27">
        <v>0</v>
      </c>
    </row>
    <row r="40" spans="2:16" ht="26.25" customHeight="1">
      <c r="B40" s="8"/>
      <c r="C40" s="15" t="s">
        <v>24</v>
      </c>
      <c r="D40" s="12" t="s">
        <v>34</v>
      </c>
      <c r="E40" s="12" t="s">
        <v>35</v>
      </c>
      <c r="F40" s="9">
        <v>120000</v>
      </c>
      <c r="G40" s="9">
        <v>120000</v>
      </c>
      <c r="H40" s="9">
        <v>120000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9">
        <v>120000</v>
      </c>
      <c r="O40" s="27">
        <v>0</v>
      </c>
      <c r="P40" s="27">
        <v>0</v>
      </c>
    </row>
    <row r="41" spans="2:16" ht="26.25" customHeight="1">
      <c r="B41" s="8"/>
      <c r="C41" s="15" t="s">
        <v>24</v>
      </c>
      <c r="D41" s="12" t="s">
        <v>36</v>
      </c>
      <c r="E41" s="12" t="s">
        <v>37</v>
      </c>
      <c r="F41" s="9">
        <v>150000</v>
      </c>
      <c r="G41" s="9">
        <v>150000</v>
      </c>
      <c r="H41" s="9">
        <v>150000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9">
        <v>150000</v>
      </c>
      <c r="O41" s="27">
        <v>0</v>
      </c>
      <c r="P41" s="27">
        <v>0</v>
      </c>
    </row>
    <row r="42" spans="2:16" ht="26.25" customHeight="1">
      <c r="B42" s="8"/>
      <c r="C42" s="15" t="s">
        <v>24</v>
      </c>
      <c r="D42" s="12" t="s">
        <v>36</v>
      </c>
      <c r="E42" s="12" t="s">
        <v>37</v>
      </c>
      <c r="F42" s="9">
        <v>150000</v>
      </c>
      <c r="G42" s="9">
        <v>150000</v>
      </c>
      <c r="H42" s="9">
        <v>150000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9">
        <v>150000</v>
      </c>
      <c r="O42" s="27">
        <v>0</v>
      </c>
      <c r="P42" s="27">
        <v>0</v>
      </c>
    </row>
    <row r="43" spans="2:16" ht="26.25" customHeight="1">
      <c r="B43" s="8"/>
      <c r="C43" s="15" t="s">
        <v>24</v>
      </c>
      <c r="D43" s="12" t="s">
        <v>38</v>
      </c>
      <c r="E43" s="12" t="s">
        <v>39</v>
      </c>
      <c r="F43" s="9">
        <v>150000</v>
      </c>
      <c r="G43" s="9">
        <v>150000</v>
      </c>
      <c r="H43" s="9">
        <v>150000</v>
      </c>
      <c r="I43" s="9">
        <v>150000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9">
        <v>150000</v>
      </c>
      <c r="P43" s="31">
        <v>0</v>
      </c>
    </row>
    <row r="44" spans="2:16" ht="26.25" customHeight="1">
      <c r="B44" s="8"/>
      <c r="C44" s="15" t="s">
        <v>24</v>
      </c>
      <c r="D44" s="12" t="s">
        <v>40</v>
      </c>
      <c r="E44" s="12" t="s">
        <v>41</v>
      </c>
      <c r="F44" s="9">
        <v>185000</v>
      </c>
      <c r="G44" s="9">
        <v>185000</v>
      </c>
      <c r="H44" s="9">
        <v>185000</v>
      </c>
      <c r="I44" s="9">
        <v>185000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9">
        <v>185000</v>
      </c>
      <c r="P44" s="31">
        <v>0</v>
      </c>
    </row>
    <row r="45" spans="2:16" ht="26.25" customHeight="1">
      <c r="B45" s="8"/>
      <c r="C45" s="15" t="s">
        <v>24</v>
      </c>
      <c r="D45" s="12" t="s">
        <v>40</v>
      </c>
      <c r="E45" s="12" t="s">
        <v>41</v>
      </c>
      <c r="F45" s="9">
        <v>185000</v>
      </c>
      <c r="G45" s="9">
        <v>185000</v>
      </c>
      <c r="H45" s="9">
        <v>185000</v>
      </c>
      <c r="I45" s="9">
        <v>185000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9">
        <v>185000</v>
      </c>
      <c r="P45" s="31">
        <v>0</v>
      </c>
    </row>
    <row r="46" spans="2:16" ht="26.25" customHeight="1">
      <c r="B46" s="8"/>
      <c r="C46" s="15" t="s">
        <v>24</v>
      </c>
      <c r="D46" s="12" t="s">
        <v>40</v>
      </c>
      <c r="E46" s="12" t="s">
        <v>41</v>
      </c>
      <c r="F46" s="9">
        <v>185000</v>
      </c>
      <c r="G46" s="9">
        <v>185000</v>
      </c>
      <c r="H46" s="9">
        <v>185000</v>
      </c>
      <c r="I46" s="9">
        <v>185000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9">
        <v>185000</v>
      </c>
      <c r="P46" s="31">
        <v>0</v>
      </c>
    </row>
    <row r="47" spans="2:16" ht="26.25" customHeight="1">
      <c r="B47" s="8"/>
      <c r="C47" s="15" t="s">
        <v>24</v>
      </c>
      <c r="D47" s="12" t="s">
        <v>42</v>
      </c>
      <c r="E47" s="12" t="s">
        <v>39</v>
      </c>
      <c r="F47" s="9">
        <v>150000</v>
      </c>
      <c r="G47" s="9">
        <v>150000</v>
      </c>
      <c r="H47" s="9">
        <v>150000</v>
      </c>
      <c r="I47" s="9">
        <v>150000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9">
        <v>150000</v>
      </c>
      <c r="P47" s="31">
        <v>0</v>
      </c>
    </row>
    <row r="48" spans="2:16" ht="26.25" customHeight="1">
      <c r="B48" s="8"/>
      <c r="C48" s="15" t="s">
        <v>24</v>
      </c>
      <c r="D48" s="12" t="s">
        <v>43</v>
      </c>
      <c r="E48" s="12" t="s">
        <v>44</v>
      </c>
      <c r="F48" s="9">
        <v>140000</v>
      </c>
      <c r="G48" s="9">
        <v>140000</v>
      </c>
      <c r="H48" s="9">
        <v>140000</v>
      </c>
      <c r="I48" s="9">
        <v>140000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9">
        <v>140000</v>
      </c>
      <c r="P48" s="31">
        <v>0</v>
      </c>
    </row>
    <row r="49" spans="2:16" ht="26.25" customHeight="1">
      <c r="B49" s="8"/>
      <c r="C49" s="15" t="s">
        <v>24</v>
      </c>
      <c r="D49" s="12" t="s">
        <v>45</v>
      </c>
      <c r="E49" s="12" t="s">
        <v>44</v>
      </c>
      <c r="F49" s="9">
        <v>140000</v>
      </c>
      <c r="G49" s="9">
        <v>140000</v>
      </c>
      <c r="H49" s="9">
        <v>140000</v>
      </c>
      <c r="I49" s="9">
        <v>140000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9">
        <v>140000</v>
      </c>
      <c r="P49" s="31">
        <v>0</v>
      </c>
    </row>
    <row r="50" spans="2:16" ht="26.25" customHeight="1">
      <c r="B50" s="8"/>
      <c r="C50" s="15" t="s">
        <v>24</v>
      </c>
      <c r="D50" s="12" t="s">
        <v>46</v>
      </c>
      <c r="E50" s="12" t="s">
        <v>44</v>
      </c>
      <c r="F50" s="9">
        <v>140000</v>
      </c>
      <c r="G50" s="9">
        <v>140000</v>
      </c>
      <c r="H50" s="9">
        <v>140000</v>
      </c>
      <c r="I50" s="9">
        <v>140000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9">
        <v>140000</v>
      </c>
      <c r="P50" s="31">
        <v>0</v>
      </c>
    </row>
    <row r="51" spans="2:16" ht="26.25" customHeight="1">
      <c r="B51" s="8"/>
      <c r="C51" s="15" t="s">
        <v>24</v>
      </c>
      <c r="D51" s="12" t="s">
        <v>47</v>
      </c>
      <c r="E51" s="12" t="s">
        <v>44</v>
      </c>
      <c r="F51" s="9">
        <v>140000</v>
      </c>
      <c r="G51" s="9">
        <v>140000</v>
      </c>
      <c r="H51" s="9">
        <v>140000</v>
      </c>
      <c r="I51" s="9">
        <v>140000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9">
        <v>140000</v>
      </c>
      <c r="P51" s="31">
        <v>0</v>
      </c>
    </row>
    <row r="52" spans="2:16" ht="26.25" customHeight="1">
      <c r="B52" s="8"/>
      <c r="C52" s="15" t="s">
        <v>24</v>
      </c>
      <c r="D52" s="12" t="s">
        <v>48</v>
      </c>
      <c r="E52" s="12" t="s">
        <v>44</v>
      </c>
      <c r="F52" s="9">
        <v>140000</v>
      </c>
      <c r="G52" s="9">
        <v>140000</v>
      </c>
      <c r="H52" s="9">
        <v>140000</v>
      </c>
      <c r="I52" s="9">
        <v>140000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9">
        <v>140000</v>
      </c>
      <c r="P52" s="31">
        <v>0</v>
      </c>
    </row>
    <row r="53" spans="2:16" ht="26.25" customHeight="1">
      <c r="B53" s="8"/>
      <c r="C53" s="15" t="s">
        <v>24</v>
      </c>
      <c r="D53" s="12" t="s">
        <v>49</v>
      </c>
      <c r="E53" s="12" t="s">
        <v>44</v>
      </c>
      <c r="F53" s="9">
        <v>140000</v>
      </c>
      <c r="G53" s="9">
        <v>140000</v>
      </c>
      <c r="H53" s="9">
        <v>140000</v>
      </c>
      <c r="I53" s="9">
        <v>140000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9">
        <v>140000</v>
      </c>
      <c r="P53" s="31">
        <v>0</v>
      </c>
    </row>
    <row r="54" spans="2:16" ht="26.25" customHeight="1">
      <c r="B54" s="8"/>
      <c r="C54" s="15" t="s">
        <v>24</v>
      </c>
      <c r="D54" s="12" t="s">
        <v>49</v>
      </c>
      <c r="E54" s="12" t="s">
        <v>44</v>
      </c>
      <c r="F54" s="9">
        <v>140000</v>
      </c>
      <c r="G54" s="9">
        <v>140000</v>
      </c>
      <c r="H54" s="9">
        <v>140000</v>
      </c>
      <c r="I54" s="9">
        <v>140000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9">
        <v>140000</v>
      </c>
      <c r="P54" s="31">
        <v>0</v>
      </c>
    </row>
    <row r="55" spans="2:16" ht="26.25" customHeight="1">
      <c r="B55" s="8"/>
      <c r="C55" s="15" t="s">
        <v>24</v>
      </c>
      <c r="D55" s="12" t="s">
        <v>49</v>
      </c>
      <c r="E55" s="12" t="s">
        <v>44</v>
      </c>
      <c r="F55" s="9">
        <v>140000</v>
      </c>
      <c r="G55" s="9">
        <v>140000</v>
      </c>
      <c r="H55" s="9">
        <v>140000</v>
      </c>
      <c r="I55" s="9">
        <v>140000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9">
        <v>140000</v>
      </c>
      <c r="P55" s="31">
        <v>0</v>
      </c>
    </row>
    <row r="56" spans="2:16" ht="26.25" customHeight="1">
      <c r="B56" s="8"/>
      <c r="C56" s="15" t="s">
        <v>24</v>
      </c>
      <c r="D56" s="12" t="s">
        <v>49</v>
      </c>
      <c r="E56" s="12" t="s">
        <v>44</v>
      </c>
      <c r="F56" s="9">
        <v>140000</v>
      </c>
      <c r="G56" s="9">
        <v>140000</v>
      </c>
      <c r="H56" s="9">
        <v>140000</v>
      </c>
      <c r="I56" s="9">
        <v>140000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9">
        <v>140000</v>
      </c>
      <c r="P56" s="31">
        <v>0</v>
      </c>
    </row>
    <row r="57" spans="2:16" ht="26.25" customHeight="1">
      <c r="B57" s="8"/>
      <c r="C57" s="15" t="s">
        <v>24</v>
      </c>
      <c r="D57" s="12" t="s">
        <v>49</v>
      </c>
      <c r="E57" s="12" t="s">
        <v>44</v>
      </c>
      <c r="F57" s="9">
        <v>140000</v>
      </c>
      <c r="G57" s="9">
        <v>140000</v>
      </c>
      <c r="H57" s="9">
        <v>140000</v>
      </c>
      <c r="I57" s="9">
        <v>140000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9">
        <v>140000</v>
      </c>
      <c r="P57" s="31">
        <v>0</v>
      </c>
    </row>
    <row r="58" spans="2:16" ht="26.25" customHeight="1">
      <c r="B58" s="8"/>
      <c r="C58" s="15" t="s">
        <v>24</v>
      </c>
      <c r="D58" s="12" t="s">
        <v>49</v>
      </c>
      <c r="E58" s="12" t="s">
        <v>44</v>
      </c>
      <c r="F58" s="9">
        <v>140000</v>
      </c>
      <c r="G58" s="9">
        <v>140000</v>
      </c>
      <c r="H58" s="9">
        <v>140000</v>
      </c>
      <c r="I58" s="9">
        <v>140000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9">
        <v>140000</v>
      </c>
      <c r="P58" s="31">
        <v>0</v>
      </c>
    </row>
    <row r="59" spans="2:16" ht="26.25" customHeight="1">
      <c r="B59" s="8"/>
      <c r="C59" s="15" t="s">
        <v>24</v>
      </c>
      <c r="D59" s="12" t="s">
        <v>49</v>
      </c>
      <c r="E59" s="12" t="s">
        <v>44</v>
      </c>
      <c r="F59" s="9">
        <v>140000</v>
      </c>
      <c r="G59" s="9">
        <v>140000</v>
      </c>
      <c r="H59" s="9">
        <v>140000</v>
      </c>
      <c r="I59" s="9">
        <v>140000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9">
        <v>140000</v>
      </c>
      <c r="P59" s="31">
        <v>0</v>
      </c>
    </row>
    <row r="60" spans="2:16" ht="26.25" customHeight="1">
      <c r="B60" s="8"/>
      <c r="C60" s="15" t="s">
        <v>24</v>
      </c>
      <c r="D60" s="12" t="s">
        <v>50</v>
      </c>
      <c r="E60" s="12" t="s">
        <v>44</v>
      </c>
      <c r="F60" s="9">
        <v>140000</v>
      </c>
      <c r="G60" s="9">
        <v>140000</v>
      </c>
      <c r="H60" s="9">
        <v>140000</v>
      </c>
      <c r="I60" s="9">
        <v>140000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9">
        <v>140000</v>
      </c>
      <c r="P60" s="31">
        <v>0</v>
      </c>
    </row>
    <row r="61" spans="2:16" ht="26.25" customHeight="1">
      <c r="B61" s="8"/>
      <c r="C61" s="15" t="s">
        <v>24</v>
      </c>
      <c r="D61" s="29" t="s">
        <v>51</v>
      </c>
      <c r="E61" s="29" t="s">
        <v>44</v>
      </c>
      <c r="F61" s="31">
        <v>140000</v>
      </c>
      <c r="G61" s="31">
        <v>140000</v>
      </c>
      <c r="H61" s="31">
        <v>140000</v>
      </c>
      <c r="I61" s="31">
        <v>140000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31">
        <v>140000</v>
      </c>
      <c r="P61" s="31">
        <v>0</v>
      </c>
    </row>
    <row r="62" spans="2:16" ht="26.25" customHeight="1">
      <c r="B62" s="8"/>
      <c r="C62" s="15" t="s">
        <v>24</v>
      </c>
      <c r="D62" s="29" t="s">
        <v>51</v>
      </c>
      <c r="E62" s="29" t="s">
        <v>44</v>
      </c>
      <c r="F62" s="31">
        <v>140000</v>
      </c>
      <c r="G62" s="31">
        <v>140000</v>
      </c>
      <c r="H62" s="31">
        <v>140000</v>
      </c>
      <c r="I62" s="31">
        <v>140000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31">
        <v>140000</v>
      </c>
      <c r="P62" s="31">
        <v>0</v>
      </c>
    </row>
    <row r="63" spans="2:16" ht="26.25" customHeight="1">
      <c r="B63" s="8"/>
      <c r="C63" s="15" t="s">
        <v>24</v>
      </c>
      <c r="D63" s="29" t="s">
        <v>51</v>
      </c>
      <c r="E63" s="29" t="s">
        <v>44</v>
      </c>
      <c r="F63" s="31">
        <v>140000</v>
      </c>
      <c r="G63" s="31">
        <v>140000</v>
      </c>
      <c r="H63" s="31">
        <v>140000</v>
      </c>
      <c r="I63" s="31">
        <v>140000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1">
        <v>140000</v>
      </c>
      <c r="P63" s="31">
        <v>0</v>
      </c>
    </row>
    <row r="64" spans="2:16" ht="26.25" customHeight="1">
      <c r="B64" s="8"/>
      <c r="C64" s="15" t="s">
        <v>24</v>
      </c>
      <c r="D64" s="29" t="s">
        <v>51</v>
      </c>
      <c r="E64" s="29" t="s">
        <v>44</v>
      </c>
      <c r="F64" s="31">
        <v>140000</v>
      </c>
      <c r="G64" s="31">
        <v>140000</v>
      </c>
      <c r="H64" s="31">
        <v>140000</v>
      </c>
      <c r="I64" s="31">
        <v>140000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31">
        <v>140000</v>
      </c>
      <c r="P64" s="31">
        <v>0</v>
      </c>
    </row>
    <row r="65" spans="2:16" ht="26.25" customHeight="1">
      <c r="B65" s="8"/>
      <c r="C65" s="15" t="s">
        <v>24</v>
      </c>
      <c r="D65" s="29" t="s">
        <v>51</v>
      </c>
      <c r="E65" s="29" t="s">
        <v>44</v>
      </c>
      <c r="F65" s="31">
        <v>140000</v>
      </c>
      <c r="G65" s="31">
        <v>140000</v>
      </c>
      <c r="H65" s="31">
        <v>140000</v>
      </c>
      <c r="I65" s="31">
        <v>140000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31">
        <v>140000</v>
      </c>
      <c r="P65" s="31">
        <v>0</v>
      </c>
    </row>
    <row r="66" spans="2:16" ht="26.25" customHeight="1">
      <c r="B66" s="8"/>
      <c r="C66" s="15" t="s">
        <v>24</v>
      </c>
      <c r="D66" s="35">
        <v>42145</v>
      </c>
      <c r="E66" s="35">
        <v>43111</v>
      </c>
      <c r="F66" s="31">
        <v>0</v>
      </c>
      <c r="G66" s="31">
        <v>71400</v>
      </c>
      <c r="H66" s="31">
        <f>100000-28600</f>
        <v>71400</v>
      </c>
      <c r="I66" s="31">
        <f>H66</f>
        <v>71400</v>
      </c>
      <c r="J66" s="28">
        <f>I66</f>
        <v>71400</v>
      </c>
      <c r="K66" s="28">
        <v>0</v>
      </c>
      <c r="L66" s="28">
        <v>28600</v>
      </c>
      <c r="M66" s="28">
        <v>0</v>
      </c>
      <c r="N66" s="28">
        <v>0</v>
      </c>
      <c r="O66" s="31">
        <v>0</v>
      </c>
      <c r="P66" s="31">
        <v>71400</v>
      </c>
    </row>
    <row r="67" spans="2:16" ht="26.25" customHeight="1">
      <c r="B67" s="8"/>
      <c r="C67" s="15" t="s">
        <v>24</v>
      </c>
      <c r="D67" s="35">
        <v>42263</v>
      </c>
      <c r="E67" s="35">
        <v>42380</v>
      </c>
      <c r="F67" s="31">
        <v>0</v>
      </c>
      <c r="G67" s="31">
        <v>0</v>
      </c>
      <c r="H67" s="31">
        <v>0</v>
      </c>
      <c r="I67" s="31">
        <v>0</v>
      </c>
      <c r="J67" s="28">
        <v>0</v>
      </c>
      <c r="K67" s="28">
        <v>0</v>
      </c>
      <c r="L67" s="28">
        <v>200000</v>
      </c>
      <c r="M67" s="28">
        <v>0</v>
      </c>
      <c r="N67" s="28">
        <v>0</v>
      </c>
      <c r="O67" s="31">
        <v>0</v>
      </c>
      <c r="P67" s="31">
        <v>0</v>
      </c>
    </row>
    <row r="68" spans="2:16" ht="26.25" customHeight="1">
      <c r="B68" s="8"/>
      <c r="C68" s="15" t="s">
        <v>24</v>
      </c>
      <c r="D68" s="35">
        <v>42277</v>
      </c>
      <c r="E68" s="35">
        <v>42453</v>
      </c>
      <c r="F68" s="31">
        <v>0</v>
      </c>
      <c r="G68" s="31">
        <v>0</v>
      </c>
      <c r="H68" s="31">
        <v>0</v>
      </c>
      <c r="I68" s="31">
        <v>0</v>
      </c>
      <c r="J68" s="28">
        <v>0</v>
      </c>
      <c r="K68" s="28">
        <v>0</v>
      </c>
      <c r="L68" s="28">
        <v>100000</v>
      </c>
      <c r="M68" s="28">
        <v>0</v>
      </c>
      <c r="N68" s="28">
        <v>0</v>
      </c>
      <c r="O68" s="31">
        <v>0</v>
      </c>
      <c r="P68" s="31">
        <v>0</v>
      </c>
    </row>
    <row r="69" spans="2:16" ht="26.25" customHeight="1">
      <c r="B69" s="8"/>
      <c r="C69" s="15" t="s">
        <v>24</v>
      </c>
      <c r="D69" s="35">
        <v>42277</v>
      </c>
      <c r="E69" s="35">
        <v>42453</v>
      </c>
      <c r="F69" s="31">
        <v>0</v>
      </c>
      <c r="G69" s="31">
        <v>0</v>
      </c>
      <c r="H69" s="31">
        <v>0</v>
      </c>
      <c r="I69" s="31">
        <v>0</v>
      </c>
      <c r="J69" s="28">
        <v>0</v>
      </c>
      <c r="K69" s="28">
        <v>0</v>
      </c>
      <c r="L69" s="28">
        <v>100000</v>
      </c>
      <c r="M69" s="28">
        <v>0</v>
      </c>
      <c r="N69" s="28">
        <v>0</v>
      </c>
      <c r="O69" s="31">
        <v>0</v>
      </c>
      <c r="P69" s="31">
        <v>0</v>
      </c>
    </row>
    <row r="70" spans="2:16" ht="26.25" customHeight="1">
      <c r="B70" s="8"/>
      <c r="C70" s="15" t="s">
        <v>24</v>
      </c>
      <c r="D70" s="35">
        <v>42263</v>
      </c>
      <c r="E70" s="35">
        <v>42981</v>
      </c>
      <c r="F70" s="31">
        <v>0</v>
      </c>
      <c r="G70" s="31">
        <v>0</v>
      </c>
      <c r="H70" s="31">
        <v>0</v>
      </c>
      <c r="I70" s="31">
        <v>0</v>
      </c>
      <c r="J70" s="28">
        <v>0</v>
      </c>
      <c r="K70" s="28">
        <v>0</v>
      </c>
      <c r="L70" s="28">
        <v>200000</v>
      </c>
      <c r="M70" s="28">
        <v>0</v>
      </c>
      <c r="N70" s="28">
        <v>0</v>
      </c>
      <c r="O70" s="31">
        <v>0</v>
      </c>
      <c r="P70" s="31">
        <v>0</v>
      </c>
    </row>
    <row r="71" spans="2:16" ht="23.25" customHeight="1">
      <c r="B71" s="8"/>
      <c r="C71" s="10" t="s">
        <v>21</v>
      </c>
      <c r="D71" s="29" t="s">
        <v>13</v>
      </c>
      <c r="E71" s="29" t="s">
        <v>13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</row>
    <row r="72" spans="2:16" ht="45" customHeight="1">
      <c r="B72" s="7"/>
      <c r="C72" s="11" t="s">
        <v>22</v>
      </c>
      <c r="D72" s="29" t="s">
        <v>13</v>
      </c>
      <c r="E72" s="29" t="s">
        <v>13</v>
      </c>
      <c r="F72" s="32">
        <f t="shared" ref="F72:P72" si="6">SUM(F73:F77)</f>
        <v>5750000</v>
      </c>
      <c r="G72" s="32">
        <f t="shared" si="6"/>
        <v>4350000</v>
      </c>
      <c r="H72" s="32">
        <f t="shared" si="6"/>
        <v>4350000</v>
      </c>
      <c r="I72" s="32">
        <f t="shared" si="6"/>
        <v>2950000</v>
      </c>
      <c r="J72" s="32">
        <f t="shared" si="6"/>
        <v>1500000</v>
      </c>
      <c r="K72" s="32">
        <f t="shared" si="6"/>
        <v>400000</v>
      </c>
      <c r="L72" s="32">
        <f t="shared" si="6"/>
        <v>1600000</v>
      </c>
      <c r="M72" s="32">
        <f t="shared" si="6"/>
        <v>0</v>
      </c>
      <c r="N72" s="32">
        <f t="shared" si="6"/>
        <v>1400000</v>
      </c>
      <c r="O72" s="32">
        <f t="shared" si="6"/>
        <v>1450000</v>
      </c>
      <c r="P72" s="32">
        <f t="shared" si="6"/>
        <v>1100000</v>
      </c>
    </row>
    <row r="73" spans="2:16" ht="70.5" customHeight="1">
      <c r="B73" s="7"/>
      <c r="C73" s="17" t="s">
        <v>52</v>
      </c>
      <c r="D73" s="29" t="s">
        <v>57</v>
      </c>
      <c r="E73" s="29" t="s">
        <v>58</v>
      </c>
      <c r="F73" s="31">
        <v>200000</v>
      </c>
      <c r="G73" s="31">
        <v>0</v>
      </c>
      <c r="H73" s="28">
        <v>0</v>
      </c>
      <c r="I73" s="28">
        <v>0</v>
      </c>
      <c r="J73" s="28">
        <v>0</v>
      </c>
      <c r="K73" s="28">
        <v>0</v>
      </c>
      <c r="L73" s="28">
        <v>200000</v>
      </c>
      <c r="M73" s="28">
        <v>0</v>
      </c>
      <c r="N73" s="28">
        <v>0</v>
      </c>
      <c r="O73" s="28">
        <v>0</v>
      </c>
      <c r="P73" s="28">
        <v>0</v>
      </c>
    </row>
    <row r="74" spans="2:16" ht="70.5" customHeight="1">
      <c r="B74" s="7"/>
      <c r="C74" s="17" t="s">
        <v>53</v>
      </c>
      <c r="D74" s="29" t="s">
        <v>59</v>
      </c>
      <c r="E74" s="29" t="s">
        <v>60</v>
      </c>
      <c r="F74" s="31">
        <v>350000</v>
      </c>
      <c r="G74" s="31">
        <v>150000</v>
      </c>
      <c r="H74" s="28">
        <v>150000</v>
      </c>
      <c r="I74" s="28">
        <v>0</v>
      </c>
      <c r="J74" s="28">
        <v>0</v>
      </c>
      <c r="K74" s="28">
        <v>0</v>
      </c>
      <c r="L74" s="28">
        <v>200000</v>
      </c>
      <c r="M74" s="28">
        <v>0</v>
      </c>
      <c r="N74" s="28">
        <v>150000</v>
      </c>
      <c r="O74" s="28">
        <v>0</v>
      </c>
      <c r="P74" s="28">
        <v>0</v>
      </c>
    </row>
    <row r="75" spans="2:16" ht="66" customHeight="1">
      <c r="B75" s="7"/>
      <c r="C75" s="17" t="s">
        <v>54</v>
      </c>
      <c r="D75" s="29" t="s">
        <v>61</v>
      </c>
      <c r="E75" s="29" t="s">
        <v>62</v>
      </c>
      <c r="F75" s="31">
        <v>1200000</v>
      </c>
      <c r="G75" s="31">
        <v>600000</v>
      </c>
      <c r="H75" s="28">
        <v>600000</v>
      </c>
      <c r="I75" s="28">
        <v>150000</v>
      </c>
      <c r="J75" s="28">
        <v>0</v>
      </c>
      <c r="K75" s="28">
        <v>0</v>
      </c>
      <c r="L75" s="28">
        <v>600000</v>
      </c>
      <c r="M75" s="28">
        <v>0</v>
      </c>
      <c r="N75" s="28">
        <v>450000</v>
      </c>
      <c r="O75" s="28">
        <v>150000</v>
      </c>
      <c r="P75" s="28">
        <v>0</v>
      </c>
    </row>
    <row r="76" spans="2:16" ht="67.5" customHeight="1">
      <c r="B76" s="7"/>
      <c r="C76" s="17" t="s">
        <v>55</v>
      </c>
      <c r="D76" s="29" t="s">
        <v>63</v>
      </c>
      <c r="E76" s="29" t="s">
        <v>64</v>
      </c>
      <c r="F76" s="31">
        <v>2000000</v>
      </c>
      <c r="G76" s="31">
        <v>1600000</v>
      </c>
      <c r="H76" s="28">
        <v>1600000</v>
      </c>
      <c r="I76" s="28">
        <v>800000</v>
      </c>
      <c r="J76" s="28">
        <v>400000</v>
      </c>
      <c r="K76" s="28">
        <v>200000</v>
      </c>
      <c r="L76" s="28">
        <v>600000</v>
      </c>
      <c r="M76" s="28">
        <v>0</v>
      </c>
      <c r="N76" s="28">
        <v>800000</v>
      </c>
      <c r="O76" s="28">
        <v>400000</v>
      </c>
      <c r="P76" s="28">
        <v>200000</v>
      </c>
    </row>
    <row r="77" spans="2:16" ht="67.5" customHeight="1">
      <c r="B77" s="7"/>
      <c r="C77" s="17" t="s">
        <v>56</v>
      </c>
      <c r="D77" s="29" t="s">
        <v>65</v>
      </c>
      <c r="E77" s="29" t="s">
        <v>66</v>
      </c>
      <c r="F77" s="31">
        <v>2000000</v>
      </c>
      <c r="G77" s="31">
        <v>2000000</v>
      </c>
      <c r="H77" s="31">
        <v>2000000</v>
      </c>
      <c r="I77" s="31">
        <v>2000000</v>
      </c>
      <c r="J77" s="31">
        <v>1100000</v>
      </c>
      <c r="K77" s="31">
        <v>200000</v>
      </c>
      <c r="L77" s="28">
        <v>0</v>
      </c>
      <c r="M77" s="28">
        <v>0</v>
      </c>
      <c r="N77" s="28">
        <v>0</v>
      </c>
      <c r="O77" s="28">
        <v>900000</v>
      </c>
      <c r="P77" s="28">
        <v>900000</v>
      </c>
    </row>
    <row r="78" spans="2:16" ht="42" customHeight="1">
      <c r="B78" s="7"/>
      <c r="C78" s="11" t="s">
        <v>23</v>
      </c>
      <c r="D78" s="33" t="s">
        <v>13</v>
      </c>
      <c r="E78" s="33" t="s">
        <v>13</v>
      </c>
      <c r="F78" s="32">
        <f t="shared" ref="F78:P78" si="7">SUM(F79:F80)</f>
        <v>228960</v>
      </c>
      <c r="G78" s="32">
        <f t="shared" si="7"/>
        <v>241031.7</v>
      </c>
      <c r="H78" s="32">
        <f t="shared" si="7"/>
        <v>205831.7</v>
      </c>
      <c r="I78" s="32">
        <f t="shared" si="7"/>
        <v>135431.70000000001</v>
      </c>
      <c r="J78" s="32">
        <f t="shared" si="7"/>
        <v>65031.7</v>
      </c>
      <c r="K78" s="32">
        <f t="shared" si="7"/>
        <v>12071.699999999997</v>
      </c>
      <c r="L78" s="32">
        <f t="shared" si="7"/>
        <v>35200</v>
      </c>
      <c r="M78" s="32">
        <f t="shared" si="7"/>
        <v>35200</v>
      </c>
      <c r="N78" s="32">
        <f t="shared" si="7"/>
        <v>70400</v>
      </c>
      <c r="O78" s="32">
        <f t="shared" si="7"/>
        <v>70400</v>
      </c>
      <c r="P78" s="32">
        <f t="shared" si="7"/>
        <v>52960</v>
      </c>
    </row>
    <row r="79" spans="2:16" ht="51" customHeight="1">
      <c r="B79" s="7"/>
      <c r="C79" s="17" t="s">
        <v>91</v>
      </c>
      <c r="D79" s="33" t="s">
        <v>90</v>
      </c>
      <c r="E79" s="33" t="s">
        <v>93</v>
      </c>
      <c r="F79" s="31">
        <v>84480</v>
      </c>
      <c r="G79" s="31">
        <f>84480+12071.7</f>
        <v>96551.7</v>
      </c>
      <c r="H79" s="31">
        <f>G79-M79</f>
        <v>82471.7</v>
      </c>
      <c r="I79" s="28">
        <f>H79-28160</f>
        <v>54311.7</v>
      </c>
      <c r="J79" s="28">
        <f>I79-O79</f>
        <v>26151.699999999997</v>
      </c>
      <c r="K79" s="28">
        <f>J79-P79</f>
        <v>12071.699999999997</v>
      </c>
      <c r="L79" s="28">
        <v>14080</v>
      </c>
      <c r="M79" s="28">
        <v>14080</v>
      </c>
      <c r="N79" s="28">
        <v>28160</v>
      </c>
      <c r="O79" s="28">
        <v>28160</v>
      </c>
      <c r="P79" s="28">
        <v>14080</v>
      </c>
    </row>
    <row r="80" spans="2:16" ht="55.5" customHeight="1">
      <c r="B80" s="7"/>
      <c r="C80" s="17" t="s">
        <v>92</v>
      </c>
      <c r="D80" s="33" t="s">
        <v>90</v>
      </c>
      <c r="E80" s="33" t="s">
        <v>93</v>
      </c>
      <c r="F80" s="31">
        <v>144480</v>
      </c>
      <c r="G80" s="31">
        <v>144480</v>
      </c>
      <c r="H80" s="31">
        <f>144480-21120</f>
        <v>123360</v>
      </c>
      <c r="I80" s="31">
        <f>123360-42240</f>
        <v>81120</v>
      </c>
      <c r="J80" s="31">
        <f>I80-42240</f>
        <v>38880</v>
      </c>
      <c r="K80" s="31">
        <v>0</v>
      </c>
      <c r="L80" s="31">
        <v>21120</v>
      </c>
      <c r="M80" s="31">
        <v>21120</v>
      </c>
      <c r="N80" s="31">
        <v>42240</v>
      </c>
      <c r="O80" s="31">
        <v>42240</v>
      </c>
      <c r="P80" s="31">
        <v>38880</v>
      </c>
    </row>
    <row r="81" spans="3:16" ht="13.9" customHeight="1">
      <c r="C81" s="13"/>
      <c r="D81" s="14"/>
    </row>
    <row r="82" spans="3:16" ht="15.75">
      <c r="C82" s="70" t="s">
        <v>99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3:16" ht="15.75">
      <c r="C83" s="70" t="s">
        <v>100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3:16" ht="15.75">
      <c r="C84" s="70" t="s">
        <v>101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3:16" ht="15.75">
      <c r="C85" s="70" t="s">
        <v>102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3:16" ht="15.7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</sheetData>
  <mergeCells count="19">
    <mergeCell ref="B6:B7"/>
    <mergeCell ref="C6:C7"/>
    <mergeCell ref="D6:D7"/>
    <mergeCell ref="E6:E7"/>
    <mergeCell ref="F6:F7"/>
    <mergeCell ref="C84:P84"/>
    <mergeCell ref="C85:P85"/>
    <mergeCell ref="C86:P86"/>
    <mergeCell ref="I6:I7"/>
    <mergeCell ref="J6:J7"/>
    <mergeCell ref="K6:K7"/>
    <mergeCell ref="L6:P6"/>
    <mergeCell ref="C82:P82"/>
    <mergeCell ref="C83:P83"/>
    <mergeCell ref="C4:O4"/>
    <mergeCell ref="N5:O5"/>
    <mergeCell ref="G6:G7"/>
    <mergeCell ref="H6:H7"/>
    <mergeCell ref="N2:P2"/>
  </mergeCells>
  <pageMargins left="0.70866141732283472" right="0.70866141732283472" top="0.74803149606299213" bottom="0.74803149606299213" header="0.31496062992125984" footer="0.31496062992125984"/>
  <pageSetup paperSize="9" scale="62" firstPageNumber="96" fitToHeight="15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topLeftCell="B20" zoomScale="80" zoomScaleNormal="80" workbookViewId="0">
      <selection activeCell="C29" sqref="C29"/>
    </sheetView>
  </sheetViews>
  <sheetFormatPr defaultColWidth="8.85546875" defaultRowHeight="12.75"/>
  <cols>
    <col min="1" max="1" width="0.85546875" style="1" hidden="1" customWidth="1"/>
    <col min="2" max="2" width="9.28515625" style="46" customWidth="1"/>
    <col min="3" max="3" width="44.28515625" style="1" customWidth="1"/>
    <col min="4" max="4" width="14.42578125" style="1" customWidth="1"/>
    <col min="5" max="5" width="13.85546875" style="1" customWidth="1"/>
    <col min="6" max="6" width="15.5703125" style="1" hidden="1" customWidth="1"/>
    <col min="7" max="7" width="15.5703125" style="1" customWidth="1"/>
    <col min="8" max="8" width="16.5703125" style="26" customWidth="1"/>
    <col min="9" max="9" width="14.42578125" style="26" customWidth="1"/>
    <col min="10" max="10" width="15.42578125" style="26" customWidth="1"/>
    <col min="11" max="11" width="14.5703125" style="1" customWidth="1"/>
    <col min="12" max="12" width="15.5703125" style="1" customWidth="1"/>
    <col min="13" max="13" width="15.140625" style="1" customWidth="1"/>
    <col min="14" max="14" width="15" style="1" customWidth="1"/>
    <col min="15" max="16384" width="8.85546875" style="1"/>
  </cols>
  <sheetData>
    <row r="1" spans="2:14">
      <c r="K1" s="26"/>
      <c r="M1" s="79" t="s">
        <v>117</v>
      </c>
      <c r="N1" s="79"/>
    </row>
    <row r="2" spans="2:14" ht="18.75" customHeight="1">
      <c r="K2" s="81" t="s">
        <v>122</v>
      </c>
      <c r="L2" s="81"/>
      <c r="M2" s="81"/>
      <c r="N2" s="81"/>
    </row>
    <row r="3" spans="2:14" ht="18.75" customHeight="1">
      <c r="K3" s="81" t="s">
        <v>118</v>
      </c>
      <c r="L3" s="81"/>
      <c r="M3" s="81"/>
      <c r="N3" s="81"/>
    </row>
    <row r="4" spans="2:14" ht="18.75" customHeight="1">
      <c r="K4" s="81" t="s">
        <v>119</v>
      </c>
      <c r="L4" s="81"/>
      <c r="M4" s="81"/>
      <c r="N4" s="81"/>
    </row>
    <row r="5" spans="2:14" ht="15.75" customHeight="1">
      <c r="C5" s="80"/>
      <c r="D5" s="80"/>
      <c r="E5" s="80"/>
      <c r="F5" s="80"/>
      <c r="G5" s="80"/>
      <c r="H5" s="80"/>
      <c r="I5" s="80"/>
      <c r="J5" s="80"/>
      <c r="K5" s="80"/>
      <c r="L5" s="80"/>
      <c r="M5" s="41"/>
      <c r="N5" s="41"/>
    </row>
    <row r="6" spans="2:14" ht="21" customHeight="1">
      <c r="C6" s="65" t="s">
        <v>116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2:14" ht="27.2" customHeight="1">
      <c r="C7" s="43"/>
      <c r="D7" s="2"/>
      <c r="E7" s="2"/>
      <c r="F7" s="2"/>
      <c r="G7" s="2"/>
      <c r="H7" s="24"/>
      <c r="I7" s="24"/>
      <c r="J7" s="24"/>
      <c r="K7" s="43"/>
      <c r="M7" s="76" t="s">
        <v>120</v>
      </c>
      <c r="N7" s="76"/>
    </row>
    <row r="8" spans="2:14" ht="27" customHeight="1">
      <c r="B8" s="77" t="s">
        <v>111</v>
      </c>
      <c r="C8" s="75" t="s">
        <v>121</v>
      </c>
      <c r="D8" s="75" t="s">
        <v>3</v>
      </c>
      <c r="E8" s="75" t="s">
        <v>4</v>
      </c>
      <c r="F8" s="77" t="s">
        <v>6</v>
      </c>
      <c r="G8" s="77" t="s">
        <v>6</v>
      </c>
      <c r="H8" s="74" t="s">
        <v>7</v>
      </c>
      <c r="I8" s="74" t="s">
        <v>8</v>
      </c>
      <c r="J8" s="74" t="s">
        <v>98</v>
      </c>
      <c r="K8" s="75" t="s">
        <v>9</v>
      </c>
      <c r="L8" s="75"/>
      <c r="M8" s="75"/>
      <c r="N8" s="75"/>
    </row>
    <row r="9" spans="2:14" s="3" customFormat="1" ht="37.5" customHeight="1">
      <c r="B9" s="78"/>
      <c r="C9" s="75"/>
      <c r="D9" s="75"/>
      <c r="E9" s="75" t="s">
        <v>10</v>
      </c>
      <c r="F9" s="78"/>
      <c r="G9" s="78"/>
      <c r="H9" s="74"/>
      <c r="I9" s="74"/>
      <c r="J9" s="74"/>
      <c r="K9" s="47" t="s">
        <v>2</v>
      </c>
      <c r="L9" s="47" t="s">
        <v>108</v>
      </c>
      <c r="M9" s="47" t="s">
        <v>109</v>
      </c>
      <c r="N9" s="47" t="s">
        <v>110</v>
      </c>
    </row>
    <row r="10" spans="2:14" s="5" customFormat="1" ht="15.75" hidden="1" customHeight="1">
      <c r="B10" s="4"/>
      <c r="C10" s="44">
        <v>2</v>
      </c>
      <c r="D10" s="44">
        <v>11</v>
      </c>
      <c r="E10" s="44">
        <v>12</v>
      </c>
      <c r="F10" s="44">
        <v>14</v>
      </c>
      <c r="G10" s="45">
        <v>14</v>
      </c>
      <c r="H10" s="25"/>
      <c r="I10" s="25"/>
      <c r="J10" s="25"/>
      <c r="K10" s="4"/>
      <c r="L10" s="4"/>
      <c r="M10" s="4"/>
    </row>
    <row r="11" spans="2:14" s="5" customFormat="1" ht="15.75">
      <c r="B11" s="4"/>
      <c r="C11" s="6" t="s">
        <v>123</v>
      </c>
      <c r="D11" s="48" t="s">
        <v>13</v>
      </c>
      <c r="E11" s="48" t="s">
        <v>13</v>
      </c>
      <c r="F11" s="49">
        <f t="shared" ref="F11:N11" si="0">F13+F28+F84+F89</f>
        <v>21295725</v>
      </c>
      <c r="G11" s="49">
        <f t="shared" ref="G11" si="1">G13+G28+G84+G89</f>
        <v>21295725</v>
      </c>
      <c r="H11" s="49">
        <f t="shared" si="0"/>
        <v>16259285</v>
      </c>
      <c r="I11" s="49">
        <f t="shared" si="0"/>
        <v>7406433</v>
      </c>
      <c r="J11" s="49">
        <f t="shared" si="0"/>
        <v>1201461</v>
      </c>
      <c r="K11" s="49">
        <f t="shared" si="0"/>
        <v>5036440</v>
      </c>
      <c r="L11" s="49">
        <f t="shared" si="0"/>
        <v>8852852</v>
      </c>
      <c r="M11" s="49">
        <f t="shared" si="0"/>
        <v>6204972</v>
      </c>
      <c r="N11" s="49">
        <f t="shared" si="0"/>
        <v>260412</v>
      </c>
    </row>
    <row r="12" spans="2:14" s="5" customFormat="1" ht="15.75">
      <c r="B12" s="4"/>
      <c r="C12" s="6" t="s">
        <v>124</v>
      </c>
      <c r="D12" s="48"/>
      <c r="E12" s="48"/>
      <c r="F12" s="48"/>
      <c r="G12" s="48"/>
      <c r="H12" s="50"/>
      <c r="I12" s="50"/>
      <c r="J12" s="50"/>
      <c r="K12" s="51"/>
      <c r="L12" s="51"/>
      <c r="M12" s="51"/>
      <c r="N12" s="51"/>
    </row>
    <row r="13" spans="2:14" s="5" customFormat="1" ht="25.5">
      <c r="B13" s="7"/>
      <c r="C13" s="6" t="s">
        <v>125</v>
      </c>
      <c r="D13" s="48" t="s">
        <v>13</v>
      </c>
      <c r="E13" s="48" t="s">
        <v>13</v>
      </c>
      <c r="F13" s="49">
        <f t="shared" ref="F13:N13" si="2">F15+F25+F14</f>
        <v>9025833.1999999993</v>
      </c>
      <c r="G13" s="49">
        <f t="shared" ref="G13" si="3">G15+G25+G14</f>
        <v>9025833.1999999993</v>
      </c>
      <c r="H13" s="49">
        <f t="shared" si="2"/>
        <v>7317833.2000000002</v>
      </c>
      <c r="I13" s="49">
        <f t="shared" si="2"/>
        <v>4150393.2</v>
      </c>
      <c r="J13" s="49">
        <f t="shared" si="2"/>
        <v>677233.2</v>
      </c>
      <c r="K13" s="49">
        <f t="shared" si="2"/>
        <v>1708000</v>
      </c>
      <c r="L13" s="49">
        <f t="shared" si="2"/>
        <v>3167440</v>
      </c>
      <c r="M13" s="49">
        <f t="shared" si="2"/>
        <v>3473160</v>
      </c>
      <c r="N13" s="49">
        <f t="shared" si="2"/>
        <v>0</v>
      </c>
    </row>
    <row r="14" spans="2:14" s="5" customFormat="1" ht="15.75">
      <c r="B14" s="4"/>
      <c r="C14" s="6" t="s">
        <v>19</v>
      </c>
      <c r="D14" s="48" t="s">
        <v>13</v>
      </c>
      <c r="E14" s="48" t="s">
        <v>13</v>
      </c>
      <c r="F14" s="49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</row>
    <row r="15" spans="2:14" s="5" customFormat="1" ht="15.75">
      <c r="B15" s="4"/>
      <c r="C15" s="6" t="s">
        <v>16</v>
      </c>
      <c r="D15" s="48" t="s">
        <v>13</v>
      </c>
      <c r="E15" s="48" t="s">
        <v>13</v>
      </c>
      <c r="F15" s="49">
        <f t="shared" ref="F15:N15" si="4">SUM(F16:F24)</f>
        <v>8348600</v>
      </c>
      <c r="G15" s="49">
        <f t="shared" ref="G15" si="5">SUM(G16:G24)</f>
        <v>8348600</v>
      </c>
      <c r="H15" s="49">
        <f t="shared" si="4"/>
        <v>6640600</v>
      </c>
      <c r="I15" s="49">
        <f t="shared" si="4"/>
        <v>3473160</v>
      </c>
      <c r="J15" s="49">
        <f t="shared" si="4"/>
        <v>0</v>
      </c>
      <c r="K15" s="49">
        <f t="shared" si="4"/>
        <v>1708000</v>
      </c>
      <c r="L15" s="49">
        <f t="shared" si="4"/>
        <v>3167440</v>
      </c>
      <c r="M15" s="49">
        <f t="shared" si="4"/>
        <v>3473160</v>
      </c>
      <c r="N15" s="49">
        <f t="shared" si="4"/>
        <v>0</v>
      </c>
    </row>
    <row r="16" spans="2:14" s="21" customFormat="1" ht="57" customHeight="1">
      <c r="B16" s="56" t="s">
        <v>126</v>
      </c>
      <c r="C16" s="17" t="s">
        <v>70</v>
      </c>
      <c r="D16" s="52">
        <v>41488</v>
      </c>
      <c r="E16" s="53" t="s">
        <v>127</v>
      </c>
      <c r="F16" s="54">
        <v>600000</v>
      </c>
      <c r="G16" s="54">
        <v>600000</v>
      </c>
      <c r="H16" s="62">
        <v>0</v>
      </c>
      <c r="I16" s="62">
        <v>0</v>
      </c>
      <c r="J16" s="62">
        <v>0</v>
      </c>
      <c r="K16" s="62">
        <v>600000</v>
      </c>
      <c r="L16" s="62">
        <v>0</v>
      </c>
      <c r="M16" s="62">
        <v>0</v>
      </c>
      <c r="N16" s="62">
        <v>0</v>
      </c>
    </row>
    <row r="17" spans="2:14" s="21" customFormat="1" ht="57" customHeight="1">
      <c r="B17" s="56" t="s">
        <v>129</v>
      </c>
      <c r="C17" s="19" t="s">
        <v>70</v>
      </c>
      <c r="D17" s="52">
        <v>41610</v>
      </c>
      <c r="E17" s="53" t="s">
        <v>128</v>
      </c>
      <c r="F17" s="54">
        <v>300000</v>
      </c>
      <c r="G17" s="54">
        <v>300000</v>
      </c>
      <c r="H17" s="62">
        <v>0</v>
      </c>
      <c r="I17" s="62">
        <v>0</v>
      </c>
      <c r="J17" s="62">
        <v>0</v>
      </c>
      <c r="K17" s="62">
        <v>300000</v>
      </c>
      <c r="L17" s="62">
        <v>0</v>
      </c>
      <c r="M17" s="62">
        <v>0</v>
      </c>
      <c r="N17" s="62">
        <v>0</v>
      </c>
    </row>
    <row r="18" spans="2:14" s="21" customFormat="1" ht="57" customHeight="1">
      <c r="B18" s="56" t="s">
        <v>130</v>
      </c>
      <c r="C18" s="19" t="s">
        <v>70</v>
      </c>
      <c r="D18" s="52">
        <v>41633</v>
      </c>
      <c r="E18" s="53" t="s">
        <v>197</v>
      </c>
      <c r="F18" s="54">
        <v>240000</v>
      </c>
      <c r="G18" s="54">
        <v>240000</v>
      </c>
      <c r="H18" s="62">
        <v>0</v>
      </c>
      <c r="I18" s="62">
        <v>0</v>
      </c>
      <c r="J18" s="62">
        <v>0</v>
      </c>
      <c r="K18" s="62">
        <v>240000</v>
      </c>
      <c r="L18" s="62">
        <v>0</v>
      </c>
      <c r="M18" s="62">
        <v>0</v>
      </c>
      <c r="N18" s="62">
        <v>0</v>
      </c>
    </row>
    <row r="19" spans="2:14" s="21" customFormat="1" ht="57" customHeight="1">
      <c r="B19" s="56" t="s">
        <v>131</v>
      </c>
      <c r="C19" s="17" t="s">
        <v>70</v>
      </c>
      <c r="D19" s="52">
        <v>41754</v>
      </c>
      <c r="E19" s="52">
        <v>42839</v>
      </c>
      <c r="F19" s="54">
        <v>500000</v>
      </c>
      <c r="G19" s="54">
        <v>500000</v>
      </c>
      <c r="H19" s="62">
        <v>300000</v>
      </c>
      <c r="I19" s="62">
        <v>0</v>
      </c>
      <c r="J19" s="62">
        <v>0</v>
      </c>
      <c r="K19" s="62">
        <v>200000</v>
      </c>
      <c r="L19" s="62">
        <v>300000</v>
      </c>
      <c r="M19" s="62">
        <v>0</v>
      </c>
      <c r="N19" s="62">
        <v>0</v>
      </c>
    </row>
    <row r="20" spans="2:14" s="21" customFormat="1" ht="57" customHeight="1">
      <c r="B20" s="56" t="s">
        <v>132</v>
      </c>
      <c r="C20" s="17" t="s">
        <v>70</v>
      </c>
      <c r="D20" s="52">
        <v>41934</v>
      </c>
      <c r="E20" s="53" t="s">
        <v>198</v>
      </c>
      <c r="F20" s="54">
        <v>320000</v>
      </c>
      <c r="G20" s="54">
        <v>320000</v>
      </c>
      <c r="H20" s="62">
        <v>192000</v>
      </c>
      <c r="I20" s="62">
        <v>0</v>
      </c>
      <c r="J20" s="62">
        <v>0</v>
      </c>
      <c r="K20" s="62">
        <v>128000</v>
      </c>
      <c r="L20" s="62">
        <v>192000</v>
      </c>
      <c r="M20" s="62">
        <v>0</v>
      </c>
      <c r="N20" s="62">
        <v>0</v>
      </c>
    </row>
    <row r="21" spans="2:14" s="21" customFormat="1" ht="57" customHeight="1">
      <c r="B21" s="56" t="s">
        <v>133</v>
      </c>
      <c r="C21" s="17" t="s">
        <v>70</v>
      </c>
      <c r="D21" s="52">
        <v>41997</v>
      </c>
      <c r="E21" s="53" t="s">
        <v>199</v>
      </c>
      <c r="F21" s="54">
        <v>500000</v>
      </c>
      <c r="G21" s="54">
        <v>500000</v>
      </c>
      <c r="H21" s="62">
        <v>300000</v>
      </c>
      <c r="I21" s="62">
        <v>0</v>
      </c>
      <c r="J21" s="62">
        <v>0</v>
      </c>
      <c r="K21" s="62">
        <v>200000</v>
      </c>
      <c r="L21" s="62">
        <v>300000</v>
      </c>
      <c r="M21" s="62">
        <v>0</v>
      </c>
      <c r="N21" s="62">
        <v>0</v>
      </c>
    </row>
    <row r="22" spans="2:14" s="21" customFormat="1" ht="57" customHeight="1">
      <c r="B22" s="56" t="s">
        <v>134</v>
      </c>
      <c r="C22" s="17" t="s">
        <v>70</v>
      </c>
      <c r="D22" s="52">
        <v>42003</v>
      </c>
      <c r="E22" s="53" t="s">
        <v>200</v>
      </c>
      <c r="F22" s="54">
        <v>100000</v>
      </c>
      <c r="G22" s="54">
        <v>100000</v>
      </c>
      <c r="H22" s="54">
        <v>60000</v>
      </c>
      <c r="I22" s="62">
        <v>0</v>
      </c>
      <c r="J22" s="62">
        <v>0</v>
      </c>
      <c r="K22" s="62">
        <v>40000</v>
      </c>
      <c r="L22" s="62">
        <v>60000</v>
      </c>
      <c r="M22" s="62">
        <v>0</v>
      </c>
      <c r="N22" s="62">
        <v>0</v>
      </c>
    </row>
    <row r="23" spans="2:14" s="21" customFormat="1" ht="57" customHeight="1">
      <c r="B23" s="56" t="s">
        <v>135</v>
      </c>
      <c r="C23" s="17" t="s">
        <v>70</v>
      </c>
      <c r="D23" s="52">
        <v>42158</v>
      </c>
      <c r="E23" s="53" t="s">
        <v>201</v>
      </c>
      <c r="F23" s="54">
        <v>3900000</v>
      </c>
      <c r="G23" s="54">
        <v>3900000</v>
      </c>
      <c r="H23" s="54">
        <v>3900000</v>
      </c>
      <c r="I23" s="62">
        <v>2340000</v>
      </c>
      <c r="J23" s="62">
        <v>0</v>
      </c>
      <c r="K23" s="62">
        <v>0</v>
      </c>
      <c r="L23" s="62">
        <v>1560000</v>
      </c>
      <c r="M23" s="62">
        <v>2340000</v>
      </c>
      <c r="N23" s="62">
        <v>0</v>
      </c>
    </row>
    <row r="24" spans="2:14" s="21" customFormat="1" ht="57" customHeight="1">
      <c r="B24" s="56" t="s">
        <v>136</v>
      </c>
      <c r="C24" s="17" t="s">
        <v>70</v>
      </c>
      <c r="D24" s="52">
        <v>42300</v>
      </c>
      <c r="E24" s="53" t="s">
        <v>202</v>
      </c>
      <c r="F24" s="54">
        <v>1888600</v>
      </c>
      <c r="G24" s="54">
        <v>1888600</v>
      </c>
      <c r="H24" s="54">
        <f>G24</f>
        <v>1888600</v>
      </c>
      <c r="I24" s="62">
        <v>1133160</v>
      </c>
      <c r="J24" s="62">
        <f>I24-M24</f>
        <v>0</v>
      </c>
      <c r="K24" s="62">
        <v>0</v>
      </c>
      <c r="L24" s="62">
        <v>755440</v>
      </c>
      <c r="M24" s="62">
        <v>1133160</v>
      </c>
      <c r="N24" s="62">
        <v>0</v>
      </c>
    </row>
    <row r="25" spans="2:14" ht="15.75" customHeight="1">
      <c r="B25" s="57"/>
      <c r="C25" s="10" t="s">
        <v>17</v>
      </c>
      <c r="D25" s="48" t="s">
        <v>13</v>
      </c>
      <c r="E25" s="48" t="s">
        <v>13</v>
      </c>
      <c r="F25" s="60">
        <f>SUM(F26:F27)</f>
        <v>677233.2</v>
      </c>
      <c r="G25" s="60">
        <f>SUM(G26:G27)</f>
        <v>677233.2</v>
      </c>
      <c r="H25" s="60">
        <f t="shared" ref="H25:N25" si="6">SUM(H26:H27)</f>
        <v>677233.2</v>
      </c>
      <c r="I25" s="60">
        <f t="shared" si="6"/>
        <v>677233.2</v>
      </c>
      <c r="J25" s="60">
        <f t="shared" si="6"/>
        <v>677233.2</v>
      </c>
      <c r="K25" s="60">
        <f t="shared" si="6"/>
        <v>0</v>
      </c>
      <c r="L25" s="60">
        <f t="shared" si="6"/>
        <v>0</v>
      </c>
      <c r="M25" s="60">
        <f t="shared" si="6"/>
        <v>0</v>
      </c>
      <c r="N25" s="60">
        <f t="shared" si="6"/>
        <v>0</v>
      </c>
    </row>
    <row r="26" spans="2:14" ht="100.5" customHeight="1">
      <c r="B26" s="57" t="s">
        <v>137</v>
      </c>
      <c r="C26" s="17" t="s">
        <v>67</v>
      </c>
      <c r="D26" s="55">
        <v>40312</v>
      </c>
      <c r="E26" s="55">
        <v>49278</v>
      </c>
      <c r="F26" s="61">
        <v>475635.9</v>
      </c>
      <c r="G26" s="61">
        <v>475635.9</v>
      </c>
      <c r="H26" s="61">
        <v>475635.9</v>
      </c>
      <c r="I26" s="61">
        <v>475635.9</v>
      </c>
      <c r="J26" s="61">
        <v>475635.9</v>
      </c>
      <c r="K26" s="62">
        <v>0</v>
      </c>
      <c r="L26" s="62">
        <v>0</v>
      </c>
      <c r="M26" s="62">
        <v>0</v>
      </c>
      <c r="N26" s="62">
        <v>0</v>
      </c>
    </row>
    <row r="27" spans="2:14" ht="101.25" customHeight="1">
      <c r="B27" s="57" t="s">
        <v>138</v>
      </c>
      <c r="C27" s="17" t="s">
        <v>67</v>
      </c>
      <c r="D27" s="55">
        <v>40756</v>
      </c>
      <c r="E27" s="55">
        <v>49278</v>
      </c>
      <c r="F27" s="61">
        <v>201597.3</v>
      </c>
      <c r="G27" s="61">
        <v>201597.3</v>
      </c>
      <c r="H27" s="61">
        <v>201597.3</v>
      </c>
      <c r="I27" s="61">
        <v>201597.3</v>
      </c>
      <c r="J27" s="61">
        <v>201597.3</v>
      </c>
      <c r="K27" s="62">
        <v>0</v>
      </c>
      <c r="L27" s="62">
        <v>0</v>
      </c>
      <c r="M27" s="62">
        <v>0</v>
      </c>
      <c r="N27" s="62">
        <v>0</v>
      </c>
    </row>
    <row r="28" spans="2:14" ht="28.5" customHeight="1">
      <c r="B28" s="58"/>
      <c r="C28" s="11" t="s">
        <v>223</v>
      </c>
      <c r="D28" s="12" t="s">
        <v>13</v>
      </c>
      <c r="E28" s="12" t="s">
        <v>13</v>
      </c>
      <c r="F28" s="60">
        <f t="shared" ref="F28:N28" si="7">F29+F83+F37</f>
        <v>7616212</v>
      </c>
      <c r="G28" s="60">
        <f t="shared" ref="G28" si="8">G29+G83+G37</f>
        <v>7616212</v>
      </c>
      <c r="H28" s="60">
        <f t="shared" si="7"/>
        <v>5746400</v>
      </c>
      <c r="I28" s="60">
        <f t="shared" si="7"/>
        <v>1571400</v>
      </c>
      <c r="J28" s="60">
        <f t="shared" si="7"/>
        <v>0</v>
      </c>
      <c r="K28" s="60">
        <f t="shared" si="7"/>
        <v>1869812</v>
      </c>
      <c r="L28" s="60">
        <f t="shared" si="7"/>
        <v>4175000</v>
      </c>
      <c r="M28" s="60">
        <f t="shared" si="7"/>
        <v>1571400</v>
      </c>
      <c r="N28" s="60">
        <f t="shared" si="7"/>
        <v>0</v>
      </c>
    </row>
    <row r="29" spans="2:14" ht="22.5" customHeight="1">
      <c r="B29" s="58"/>
      <c r="C29" s="11" t="s">
        <v>19</v>
      </c>
      <c r="D29" s="12" t="s">
        <v>13</v>
      </c>
      <c r="E29" s="12" t="s">
        <v>13</v>
      </c>
      <c r="F29" s="60">
        <f>SUM(F30:F36)</f>
        <v>555000</v>
      </c>
      <c r="G29" s="60">
        <f>SUM(G30:G36)</f>
        <v>555000</v>
      </c>
      <c r="H29" s="60">
        <f t="shared" ref="H29:J29" si="9">SUM(H30:H36)</f>
        <v>0</v>
      </c>
      <c r="I29" s="60">
        <f t="shared" si="9"/>
        <v>0</v>
      </c>
      <c r="J29" s="60">
        <f t="shared" si="9"/>
        <v>0</v>
      </c>
      <c r="K29" s="60">
        <f>SUM(K30:K36)</f>
        <v>555000</v>
      </c>
      <c r="L29" s="60">
        <f>SUM(L30:L36)</f>
        <v>0</v>
      </c>
      <c r="M29" s="60">
        <f t="shared" ref="M29:N29" si="10">SUM(M30:M36)</f>
        <v>0</v>
      </c>
      <c r="N29" s="60">
        <f t="shared" si="10"/>
        <v>0</v>
      </c>
    </row>
    <row r="30" spans="2:14" ht="26.25" customHeight="1">
      <c r="B30" s="57" t="s">
        <v>139</v>
      </c>
      <c r="C30" s="15" t="s">
        <v>24</v>
      </c>
      <c r="D30" s="55">
        <v>42366</v>
      </c>
      <c r="E30" s="55">
        <v>42543</v>
      </c>
      <c r="F30" s="61">
        <v>50000</v>
      </c>
      <c r="G30" s="61">
        <v>50000</v>
      </c>
      <c r="H30" s="61">
        <v>0</v>
      </c>
      <c r="I30" s="61">
        <v>0</v>
      </c>
      <c r="J30" s="62">
        <v>0</v>
      </c>
      <c r="K30" s="62">
        <v>50000</v>
      </c>
      <c r="L30" s="62">
        <v>0</v>
      </c>
      <c r="M30" s="61">
        <v>0</v>
      </c>
      <c r="N30" s="61">
        <v>0</v>
      </c>
    </row>
    <row r="31" spans="2:14" ht="26.25" customHeight="1">
      <c r="B31" s="57" t="s">
        <v>140</v>
      </c>
      <c r="C31" s="15" t="s">
        <v>24</v>
      </c>
      <c r="D31" s="55">
        <v>42366</v>
      </c>
      <c r="E31" s="55">
        <v>42543</v>
      </c>
      <c r="F31" s="61">
        <v>100000</v>
      </c>
      <c r="G31" s="61">
        <v>100000</v>
      </c>
      <c r="H31" s="61">
        <v>0</v>
      </c>
      <c r="I31" s="61">
        <v>0</v>
      </c>
      <c r="J31" s="62">
        <v>0</v>
      </c>
      <c r="K31" s="61">
        <v>100000</v>
      </c>
      <c r="L31" s="62">
        <v>0</v>
      </c>
      <c r="M31" s="61">
        <v>0</v>
      </c>
      <c r="N31" s="61">
        <v>0</v>
      </c>
    </row>
    <row r="32" spans="2:14" ht="26.25" customHeight="1">
      <c r="B32" s="57" t="s">
        <v>141</v>
      </c>
      <c r="C32" s="15" t="s">
        <v>24</v>
      </c>
      <c r="D32" s="55">
        <v>42366</v>
      </c>
      <c r="E32" s="55">
        <v>42543</v>
      </c>
      <c r="F32" s="61">
        <v>100000</v>
      </c>
      <c r="G32" s="61">
        <v>100000</v>
      </c>
      <c r="H32" s="61">
        <v>0</v>
      </c>
      <c r="I32" s="61">
        <v>0</v>
      </c>
      <c r="J32" s="62">
        <v>0</v>
      </c>
      <c r="K32" s="61">
        <v>100000</v>
      </c>
      <c r="L32" s="62">
        <v>0</v>
      </c>
      <c r="M32" s="61">
        <v>0</v>
      </c>
      <c r="N32" s="61">
        <v>0</v>
      </c>
    </row>
    <row r="33" spans="2:14" ht="26.25" customHeight="1">
      <c r="B33" s="57" t="s">
        <v>142</v>
      </c>
      <c r="C33" s="15" t="s">
        <v>24</v>
      </c>
      <c r="D33" s="55">
        <v>42366</v>
      </c>
      <c r="E33" s="55">
        <v>42543</v>
      </c>
      <c r="F33" s="61">
        <v>100000</v>
      </c>
      <c r="G33" s="61">
        <v>100000</v>
      </c>
      <c r="H33" s="61">
        <v>0</v>
      </c>
      <c r="I33" s="61">
        <v>0</v>
      </c>
      <c r="J33" s="62">
        <v>0</v>
      </c>
      <c r="K33" s="61">
        <v>100000</v>
      </c>
      <c r="L33" s="62">
        <v>0</v>
      </c>
      <c r="M33" s="61">
        <v>0</v>
      </c>
      <c r="N33" s="61">
        <v>0</v>
      </c>
    </row>
    <row r="34" spans="2:14" ht="26.25" customHeight="1">
      <c r="B34" s="57" t="s">
        <v>143</v>
      </c>
      <c r="C34" s="15" t="s">
        <v>24</v>
      </c>
      <c r="D34" s="55">
        <v>42368</v>
      </c>
      <c r="E34" s="55">
        <v>42543</v>
      </c>
      <c r="F34" s="61">
        <v>55000</v>
      </c>
      <c r="G34" s="61">
        <v>55000</v>
      </c>
      <c r="H34" s="61">
        <v>0</v>
      </c>
      <c r="I34" s="61">
        <v>0</v>
      </c>
      <c r="J34" s="62">
        <v>0</v>
      </c>
      <c r="K34" s="62">
        <v>55000</v>
      </c>
      <c r="L34" s="62">
        <v>0</v>
      </c>
      <c r="M34" s="61">
        <v>0</v>
      </c>
      <c r="N34" s="61">
        <v>0</v>
      </c>
    </row>
    <row r="35" spans="2:14" ht="26.25" customHeight="1">
      <c r="B35" s="57" t="s">
        <v>144</v>
      </c>
      <c r="C35" s="15" t="s">
        <v>24</v>
      </c>
      <c r="D35" s="55">
        <v>42367</v>
      </c>
      <c r="E35" s="55">
        <v>42543</v>
      </c>
      <c r="F35" s="61">
        <v>100000</v>
      </c>
      <c r="G35" s="61">
        <v>100000</v>
      </c>
      <c r="H35" s="61">
        <v>0</v>
      </c>
      <c r="I35" s="61">
        <v>0</v>
      </c>
      <c r="J35" s="62">
        <v>0</v>
      </c>
      <c r="K35" s="61">
        <v>100000</v>
      </c>
      <c r="L35" s="62">
        <v>0</v>
      </c>
      <c r="M35" s="61">
        <v>0</v>
      </c>
      <c r="N35" s="61">
        <v>0</v>
      </c>
    </row>
    <row r="36" spans="2:14" ht="26.25" customHeight="1">
      <c r="B36" s="57" t="s">
        <v>145</v>
      </c>
      <c r="C36" s="15" t="s">
        <v>24</v>
      </c>
      <c r="D36" s="55">
        <v>42367</v>
      </c>
      <c r="E36" s="55">
        <v>42543</v>
      </c>
      <c r="F36" s="61">
        <v>50000</v>
      </c>
      <c r="G36" s="61">
        <v>50000</v>
      </c>
      <c r="H36" s="61">
        <v>0</v>
      </c>
      <c r="I36" s="61">
        <v>0</v>
      </c>
      <c r="J36" s="62">
        <v>0</v>
      </c>
      <c r="K36" s="62">
        <v>50000</v>
      </c>
      <c r="L36" s="62">
        <v>0</v>
      </c>
      <c r="M36" s="61">
        <v>0</v>
      </c>
      <c r="N36" s="61">
        <v>0</v>
      </c>
    </row>
    <row r="37" spans="2:14" ht="26.25" customHeight="1">
      <c r="B37" s="57"/>
      <c r="C37" s="10" t="s">
        <v>20</v>
      </c>
      <c r="D37" s="12" t="s">
        <v>13</v>
      </c>
      <c r="E37" s="12" t="s">
        <v>13</v>
      </c>
      <c r="F37" s="60">
        <f t="shared" ref="F37:N37" si="11">SUM(F38:F82)</f>
        <v>7061212</v>
      </c>
      <c r="G37" s="60">
        <f t="shared" ref="G37" si="12">SUM(G38:G82)</f>
        <v>7061212</v>
      </c>
      <c r="H37" s="60">
        <f t="shared" si="11"/>
        <v>5746400</v>
      </c>
      <c r="I37" s="60">
        <f t="shared" si="11"/>
        <v>1571400</v>
      </c>
      <c r="J37" s="60">
        <f t="shared" si="11"/>
        <v>0</v>
      </c>
      <c r="K37" s="60">
        <f t="shared" si="11"/>
        <v>1314812</v>
      </c>
      <c r="L37" s="60">
        <f t="shared" si="11"/>
        <v>4175000</v>
      </c>
      <c r="M37" s="60">
        <f t="shared" si="11"/>
        <v>1571400</v>
      </c>
      <c r="N37" s="60">
        <f t="shared" si="11"/>
        <v>0</v>
      </c>
    </row>
    <row r="38" spans="2:14" ht="26.25" customHeight="1">
      <c r="B38" s="57" t="s">
        <v>146</v>
      </c>
      <c r="C38" s="15" t="s">
        <v>24</v>
      </c>
      <c r="D38" s="12" t="s">
        <v>203</v>
      </c>
      <c r="E38" s="55">
        <v>42529</v>
      </c>
      <c r="F38" s="61">
        <v>100000</v>
      </c>
      <c r="G38" s="61">
        <v>100000</v>
      </c>
      <c r="H38" s="62">
        <v>0</v>
      </c>
      <c r="I38" s="62">
        <v>0</v>
      </c>
      <c r="J38" s="62">
        <v>0</v>
      </c>
      <c r="K38" s="62">
        <v>100000</v>
      </c>
      <c r="L38" s="61">
        <v>0</v>
      </c>
      <c r="M38" s="62">
        <v>0</v>
      </c>
      <c r="N38" s="62">
        <v>0</v>
      </c>
    </row>
    <row r="39" spans="2:14" ht="26.25" customHeight="1">
      <c r="B39" s="57" t="s">
        <v>147</v>
      </c>
      <c r="C39" s="15" t="s">
        <v>24</v>
      </c>
      <c r="D39" s="12" t="s">
        <v>205</v>
      </c>
      <c r="E39" s="55">
        <v>42529</v>
      </c>
      <c r="F39" s="61">
        <v>150000</v>
      </c>
      <c r="G39" s="61">
        <v>150000</v>
      </c>
      <c r="H39" s="62">
        <v>0</v>
      </c>
      <c r="I39" s="62">
        <v>0</v>
      </c>
      <c r="J39" s="62">
        <v>0</v>
      </c>
      <c r="K39" s="62">
        <v>150000</v>
      </c>
      <c r="L39" s="61">
        <v>0</v>
      </c>
      <c r="M39" s="62">
        <v>0</v>
      </c>
      <c r="N39" s="62">
        <v>0</v>
      </c>
    </row>
    <row r="40" spans="2:14" ht="26.25" customHeight="1">
      <c r="B40" s="57" t="s">
        <v>148</v>
      </c>
      <c r="C40" s="15" t="s">
        <v>24</v>
      </c>
      <c r="D40" s="12" t="s">
        <v>206</v>
      </c>
      <c r="E40" s="55">
        <v>42529</v>
      </c>
      <c r="F40" s="61">
        <v>150000</v>
      </c>
      <c r="G40" s="61">
        <v>150000</v>
      </c>
      <c r="H40" s="62">
        <v>0</v>
      </c>
      <c r="I40" s="62">
        <v>0</v>
      </c>
      <c r="J40" s="62">
        <v>0</v>
      </c>
      <c r="K40" s="62">
        <v>150000</v>
      </c>
      <c r="L40" s="61">
        <v>0</v>
      </c>
      <c r="M40" s="62">
        <v>0</v>
      </c>
      <c r="N40" s="62">
        <v>0</v>
      </c>
    </row>
    <row r="41" spans="2:14" ht="26.25" customHeight="1">
      <c r="B41" s="57" t="s">
        <v>149</v>
      </c>
      <c r="C41" s="15" t="s">
        <v>24</v>
      </c>
      <c r="D41" s="12" t="s">
        <v>203</v>
      </c>
      <c r="E41" s="12" t="s">
        <v>204</v>
      </c>
      <c r="F41" s="61">
        <v>104812</v>
      </c>
      <c r="G41" s="61">
        <v>104812</v>
      </c>
      <c r="H41" s="62">
        <v>0</v>
      </c>
      <c r="I41" s="62">
        <v>0</v>
      </c>
      <c r="J41" s="62">
        <v>0</v>
      </c>
      <c r="K41" s="62">
        <v>104812</v>
      </c>
      <c r="L41" s="61">
        <v>0</v>
      </c>
      <c r="M41" s="62">
        <v>0</v>
      </c>
      <c r="N41" s="62">
        <v>0</v>
      </c>
    </row>
    <row r="42" spans="2:14" ht="26.25" customHeight="1">
      <c r="B42" s="57" t="s">
        <v>150</v>
      </c>
      <c r="C42" s="15" t="s">
        <v>24</v>
      </c>
      <c r="D42" s="12" t="s">
        <v>207</v>
      </c>
      <c r="E42" s="55">
        <v>42557</v>
      </c>
      <c r="F42" s="61">
        <v>150000</v>
      </c>
      <c r="G42" s="61">
        <v>150000</v>
      </c>
      <c r="H42" s="62">
        <v>0</v>
      </c>
      <c r="I42" s="62">
        <v>0</v>
      </c>
      <c r="J42" s="62">
        <v>0</v>
      </c>
      <c r="K42" s="62">
        <v>150000</v>
      </c>
      <c r="L42" s="61">
        <v>0</v>
      </c>
      <c r="M42" s="62">
        <v>0</v>
      </c>
      <c r="N42" s="62">
        <v>0</v>
      </c>
    </row>
    <row r="43" spans="2:14" ht="26.25" customHeight="1">
      <c r="B43" s="57" t="s">
        <v>151</v>
      </c>
      <c r="C43" s="15" t="s">
        <v>24</v>
      </c>
      <c r="D43" s="12" t="s">
        <v>207</v>
      </c>
      <c r="E43" s="55">
        <v>42557</v>
      </c>
      <c r="F43" s="61">
        <v>150000</v>
      </c>
      <c r="G43" s="61">
        <v>150000</v>
      </c>
      <c r="H43" s="62">
        <v>0</v>
      </c>
      <c r="I43" s="62">
        <v>0</v>
      </c>
      <c r="J43" s="62">
        <v>0</v>
      </c>
      <c r="K43" s="62">
        <v>150000</v>
      </c>
      <c r="L43" s="61">
        <v>0</v>
      </c>
      <c r="M43" s="62">
        <v>0</v>
      </c>
      <c r="N43" s="62">
        <v>0</v>
      </c>
    </row>
    <row r="44" spans="2:14" ht="26.25" customHeight="1">
      <c r="B44" s="57" t="s">
        <v>152</v>
      </c>
      <c r="C44" s="15" t="s">
        <v>24</v>
      </c>
      <c r="D44" s="55">
        <v>41620</v>
      </c>
      <c r="E44" s="55">
        <v>42565</v>
      </c>
      <c r="F44" s="61">
        <v>90000</v>
      </c>
      <c r="G44" s="61">
        <v>90000</v>
      </c>
      <c r="H44" s="62">
        <v>0</v>
      </c>
      <c r="I44" s="62">
        <v>0</v>
      </c>
      <c r="J44" s="62">
        <v>0</v>
      </c>
      <c r="K44" s="62">
        <v>90000</v>
      </c>
      <c r="L44" s="61">
        <v>0</v>
      </c>
      <c r="M44" s="62">
        <v>0</v>
      </c>
      <c r="N44" s="62">
        <v>0</v>
      </c>
    </row>
    <row r="45" spans="2:14" ht="26.25" customHeight="1">
      <c r="B45" s="57" t="s">
        <v>153</v>
      </c>
      <c r="C45" s="15" t="s">
        <v>24</v>
      </c>
      <c r="D45" s="55">
        <v>41458</v>
      </c>
      <c r="E45" s="55">
        <v>42530</v>
      </c>
      <c r="F45" s="61">
        <v>120000</v>
      </c>
      <c r="G45" s="61">
        <v>120000</v>
      </c>
      <c r="H45" s="62">
        <v>0</v>
      </c>
      <c r="I45" s="62">
        <v>0</v>
      </c>
      <c r="J45" s="62">
        <v>0</v>
      </c>
      <c r="K45" s="62">
        <v>120000</v>
      </c>
      <c r="L45" s="61">
        <v>0</v>
      </c>
      <c r="M45" s="62">
        <v>0</v>
      </c>
      <c r="N45" s="62">
        <v>0</v>
      </c>
    </row>
    <row r="46" spans="2:14" ht="26.25" customHeight="1">
      <c r="B46" s="57" t="s">
        <v>154</v>
      </c>
      <c r="C46" s="15" t="s">
        <v>24</v>
      </c>
      <c r="D46" s="12" t="s">
        <v>208</v>
      </c>
      <c r="E46" s="55">
        <v>42713</v>
      </c>
      <c r="F46" s="61">
        <v>150000</v>
      </c>
      <c r="G46" s="61">
        <v>150000</v>
      </c>
      <c r="H46" s="62">
        <v>0</v>
      </c>
      <c r="I46" s="62">
        <v>0</v>
      </c>
      <c r="J46" s="62">
        <v>0</v>
      </c>
      <c r="K46" s="62">
        <v>150000</v>
      </c>
      <c r="L46" s="61">
        <v>0</v>
      </c>
      <c r="M46" s="62">
        <v>0</v>
      </c>
      <c r="N46" s="62">
        <v>0</v>
      </c>
    </row>
    <row r="47" spans="2:14" ht="26.25" customHeight="1">
      <c r="B47" s="57" t="s">
        <v>155</v>
      </c>
      <c r="C47" s="15" t="s">
        <v>24</v>
      </c>
      <c r="D47" s="12" t="s">
        <v>208</v>
      </c>
      <c r="E47" s="55">
        <v>42713</v>
      </c>
      <c r="F47" s="61">
        <v>150000</v>
      </c>
      <c r="G47" s="61">
        <v>150000</v>
      </c>
      <c r="H47" s="62">
        <v>0</v>
      </c>
      <c r="I47" s="62">
        <v>0</v>
      </c>
      <c r="J47" s="62">
        <v>0</v>
      </c>
      <c r="K47" s="62">
        <v>150000</v>
      </c>
      <c r="L47" s="61">
        <v>0</v>
      </c>
      <c r="M47" s="62">
        <v>0</v>
      </c>
      <c r="N47" s="62">
        <v>0</v>
      </c>
    </row>
    <row r="48" spans="2:14" ht="26.25" customHeight="1">
      <c r="B48" s="57" t="s">
        <v>156</v>
      </c>
      <c r="C48" s="15" t="s">
        <v>24</v>
      </c>
      <c r="D48" s="55">
        <v>41701</v>
      </c>
      <c r="E48" s="55">
        <v>42783</v>
      </c>
      <c r="F48" s="61">
        <v>150000</v>
      </c>
      <c r="G48" s="61">
        <v>150000</v>
      </c>
      <c r="H48" s="61">
        <v>150000</v>
      </c>
      <c r="I48" s="61">
        <v>0</v>
      </c>
      <c r="J48" s="62">
        <v>0</v>
      </c>
      <c r="K48" s="62">
        <v>0</v>
      </c>
      <c r="L48" s="62">
        <v>150000</v>
      </c>
      <c r="M48" s="61">
        <v>0</v>
      </c>
      <c r="N48" s="61">
        <v>0</v>
      </c>
    </row>
    <row r="49" spans="2:14" ht="26.25" customHeight="1">
      <c r="B49" s="57" t="s">
        <v>157</v>
      </c>
      <c r="C49" s="15" t="s">
        <v>24</v>
      </c>
      <c r="D49" s="12" t="s">
        <v>209</v>
      </c>
      <c r="E49" s="55">
        <v>42791</v>
      </c>
      <c r="F49" s="61">
        <v>185000</v>
      </c>
      <c r="G49" s="61">
        <v>185000</v>
      </c>
      <c r="H49" s="61">
        <v>185000</v>
      </c>
      <c r="I49" s="61">
        <v>0</v>
      </c>
      <c r="J49" s="62">
        <v>0</v>
      </c>
      <c r="K49" s="62">
        <v>0</v>
      </c>
      <c r="L49" s="62">
        <v>185000</v>
      </c>
      <c r="M49" s="61">
        <v>0</v>
      </c>
      <c r="N49" s="61">
        <v>0</v>
      </c>
    </row>
    <row r="50" spans="2:14" ht="26.25" customHeight="1">
      <c r="B50" s="57" t="s">
        <v>158</v>
      </c>
      <c r="C50" s="15" t="s">
        <v>24</v>
      </c>
      <c r="D50" s="12" t="s">
        <v>209</v>
      </c>
      <c r="E50" s="55">
        <v>42791</v>
      </c>
      <c r="F50" s="61">
        <v>185000</v>
      </c>
      <c r="G50" s="61">
        <v>185000</v>
      </c>
      <c r="H50" s="61">
        <v>185000</v>
      </c>
      <c r="I50" s="61">
        <v>0</v>
      </c>
      <c r="J50" s="62">
        <v>0</v>
      </c>
      <c r="K50" s="62">
        <v>0</v>
      </c>
      <c r="L50" s="62">
        <v>185000</v>
      </c>
      <c r="M50" s="61">
        <v>0</v>
      </c>
      <c r="N50" s="61">
        <v>0</v>
      </c>
    </row>
    <row r="51" spans="2:14" ht="26.25" customHeight="1">
      <c r="B51" s="57" t="s">
        <v>159</v>
      </c>
      <c r="C51" s="15" t="s">
        <v>24</v>
      </c>
      <c r="D51" s="12" t="s">
        <v>209</v>
      </c>
      <c r="E51" s="55">
        <v>42791</v>
      </c>
      <c r="F51" s="61">
        <v>185000</v>
      </c>
      <c r="G51" s="61">
        <v>185000</v>
      </c>
      <c r="H51" s="61">
        <v>185000</v>
      </c>
      <c r="I51" s="61">
        <v>0</v>
      </c>
      <c r="J51" s="62">
        <v>0</v>
      </c>
      <c r="K51" s="62">
        <v>0</v>
      </c>
      <c r="L51" s="62">
        <v>185000</v>
      </c>
      <c r="M51" s="61">
        <v>0</v>
      </c>
      <c r="N51" s="61">
        <v>0</v>
      </c>
    </row>
    <row r="52" spans="2:14" ht="26.25" customHeight="1">
      <c r="B52" s="57" t="s">
        <v>160</v>
      </c>
      <c r="C52" s="15" t="s">
        <v>24</v>
      </c>
      <c r="D52" s="55">
        <v>41697</v>
      </c>
      <c r="E52" s="55">
        <v>42783</v>
      </c>
      <c r="F52" s="61">
        <v>150000</v>
      </c>
      <c r="G52" s="61">
        <v>150000</v>
      </c>
      <c r="H52" s="61">
        <v>150000</v>
      </c>
      <c r="I52" s="61">
        <v>0</v>
      </c>
      <c r="J52" s="62">
        <v>0</v>
      </c>
      <c r="K52" s="62">
        <v>0</v>
      </c>
      <c r="L52" s="62">
        <v>150000</v>
      </c>
      <c r="M52" s="61">
        <v>0</v>
      </c>
      <c r="N52" s="61">
        <v>0</v>
      </c>
    </row>
    <row r="53" spans="2:14" ht="26.25" customHeight="1">
      <c r="B53" s="57" t="s">
        <v>161</v>
      </c>
      <c r="C53" s="15" t="s">
        <v>24</v>
      </c>
      <c r="D53" s="55">
        <v>41800</v>
      </c>
      <c r="E53" s="55">
        <v>42859</v>
      </c>
      <c r="F53" s="61">
        <v>140000</v>
      </c>
      <c r="G53" s="61">
        <v>140000</v>
      </c>
      <c r="H53" s="61">
        <v>140000</v>
      </c>
      <c r="I53" s="61">
        <v>0</v>
      </c>
      <c r="J53" s="62">
        <v>0</v>
      </c>
      <c r="K53" s="62">
        <v>0</v>
      </c>
      <c r="L53" s="61">
        <v>140000</v>
      </c>
      <c r="M53" s="61">
        <v>0</v>
      </c>
      <c r="N53" s="61">
        <v>0</v>
      </c>
    </row>
    <row r="54" spans="2:14" ht="26.25" customHeight="1">
      <c r="B54" s="57" t="s">
        <v>162</v>
      </c>
      <c r="C54" s="15" t="s">
        <v>24</v>
      </c>
      <c r="D54" s="12" t="s">
        <v>210</v>
      </c>
      <c r="E54" s="55">
        <v>42859</v>
      </c>
      <c r="F54" s="61">
        <v>140000</v>
      </c>
      <c r="G54" s="61">
        <v>140000</v>
      </c>
      <c r="H54" s="61">
        <v>140000</v>
      </c>
      <c r="I54" s="62">
        <v>0</v>
      </c>
      <c r="J54" s="62">
        <v>0</v>
      </c>
      <c r="K54" s="62">
        <v>0</v>
      </c>
      <c r="L54" s="61">
        <v>140000</v>
      </c>
      <c r="M54" s="62">
        <v>0</v>
      </c>
      <c r="N54" s="61">
        <v>0</v>
      </c>
    </row>
    <row r="55" spans="2:14" ht="26.25" customHeight="1">
      <c r="B55" s="57" t="s">
        <v>163</v>
      </c>
      <c r="C55" s="15" t="s">
        <v>24</v>
      </c>
      <c r="D55" s="55">
        <v>41823</v>
      </c>
      <c r="E55" s="55">
        <v>42859</v>
      </c>
      <c r="F55" s="61">
        <v>140000</v>
      </c>
      <c r="G55" s="61">
        <v>140000</v>
      </c>
      <c r="H55" s="61">
        <v>140000</v>
      </c>
      <c r="I55" s="62">
        <v>0</v>
      </c>
      <c r="J55" s="62">
        <v>0</v>
      </c>
      <c r="K55" s="62">
        <v>0</v>
      </c>
      <c r="L55" s="61">
        <v>140000</v>
      </c>
      <c r="M55" s="62">
        <v>0</v>
      </c>
      <c r="N55" s="61">
        <v>0</v>
      </c>
    </row>
    <row r="56" spans="2:14" ht="26.25" customHeight="1">
      <c r="B56" s="57" t="s">
        <v>164</v>
      </c>
      <c r="C56" s="15" t="s">
        <v>24</v>
      </c>
      <c r="D56" s="12" t="s">
        <v>211</v>
      </c>
      <c r="E56" s="55">
        <v>42859</v>
      </c>
      <c r="F56" s="61">
        <v>140000</v>
      </c>
      <c r="G56" s="61">
        <v>140000</v>
      </c>
      <c r="H56" s="61">
        <v>140000</v>
      </c>
      <c r="I56" s="62">
        <v>0</v>
      </c>
      <c r="J56" s="62">
        <v>0</v>
      </c>
      <c r="K56" s="62">
        <v>0</v>
      </c>
      <c r="L56" s="61">
        <v>140000</v>
      </c>
      <c r="M56" s="62">
        <v>0</v>
      </c>
      <c r="N56" s="61">
        <v>0</v>
      </c>
    </row>
    <row r="57" spans="2:14" ht="26.25" customHeight="1">
      <c r="B57" s="57" t="s">
        <v>165</v>
      </c>
      <c r="C57" s="15" t="s">
        <v>24</v>
      </c>
      <c r="D57" s="55">
        <v>41873</v>
      </c>
      <c r="E57" s="55">
        <v>42859</v>
      </c>
      <c r="F57" s="61">
        <v>140000</v>
      </c>
      <c r="G57" s="61">
        <v>140000</v>
      </c>
      <c r="H57" s="61">
        <v>140000</v>
      </c>
      <c r="I57" s="62">
        <v>0</v>
      </c>
      <c r="J57" s="62">
        <v>0</v>
      </c>
      <c r="K57" s="62">
        <v>0</v>
      </c>
      <c r="L57" s="61">
        <v>140000</v>
      </c>
      <c r="M57" s="62">
        <v>0</v>
      </c>
      <c r="N57" s="61">
        <v>0</v>
      </c>
    </row>
    <row r="58" spans="2:14" ht="26.25" customHeight="1">
      <c r="B58" s="57" t="s">
        <v>166</v>
      </c>
      <c r="C58" s="15" t="s">
        <v>24</v>
      </c>
      <c r="D58" s="55">
        <v>41991</v>
      </c>
      <c r="E58" s="55">
        <v>42859</v>
      </c>
      <c r="F58" s="61">
        <v>140000</v>
      </c>
      <c r="G58" s="61">
        <v>140000</v>
      </c>
      <c r="H58" s="61">
        <v>140000</v>
      </c>
      <c r="I58" s="62">
        <v>0</v>
      </c>
      <c r="J58" s="62">
        <v>0</v>
      </c>
      <c r="K58" s="62">
        <v>0</v>
      </c>
      <c r="L58" s="61">
        <v>140000</v>
      </c>
      <c r="M58" s="62">
        <v>0</v>
      </c>
      <c r="N58" s="61">
        <v>0</v>
      </c>
    </row>
    <row r="59" spans="2:14" ht="26.25" customHeight="1">
      <c r="B59" s="57" t="s">
        <v>167</v>
      </c>
      <c r="C59" s="15" t="s">
        <v>24</v>
      </c>
      <c r="D59" s="55">
        <v>41991</v>
      </c>
      <c r="E59" s="55">
        <v>42859</v>
      </c>
      <c r="F59" s="61">
        <v>140000</v>
      </c>
      <c r="G59" s="61">
        <v>140000</v>
      </c>
      <c r="H59" s="61">
        <v>140000</v>
      </c>
      <c r="I59" s="62">
        <v>0</v>
      </c>
      <c r="J59" s="62">
        <v>0</v>
      </c>
      <c r="K59" s="62">
        <v>0</v>
      </c>
      <c r="L59" s="61">
        <v>140000</v>
      </c>
      <c r="M59" s="62">
        <v>0</v>
      </c>
      <c r="N59" s="61">
        <v>0</v>
      </c>
    </row>
    <row r="60" spans="2:14" ht="26.25" customHeight="1">
      <c r="B60" s="57" t="s">
        <v>168</v>
      </c>
      <c r="C60" s="15" t="s">
        <v>24</v>
      </c>
      <c r="D60" s="55">
        <v>41991</v>
      </c>
      <c r="E60" s="55">
        <v>42859</v>
      </c>
      <c r="F60" s="61">
        <v>140000</v>
      </c>
      <c r="G60" s="61">
        <v>140000</v>
      </c>
      <c r="H60" s="61">
        <v>140000</v>
      </c>
      <c r="I60" s="62">
        <v>0</v>
      </c>
      <c r="J60" s="62">
        <v>0</v>
      </c>
      <c r="K60" s="62">
        <v>0</v>
      </c>
      <c r="L60" s="61">
        <v>140000</v>
      </c>
      <c r="M60" s="62">
        <v>0</v>
      </c>
      <c r="N60" s="61">
        <v>0</v>
      </c>
    </row>
    <row r="61" spans="2:14" ht="26.25" customHeight="1">
      <c r="B61" s="57" t="s">
        <v>169</v>
      </c>
      <c r="C61" s="15" t="s">
        <v>24</v>
      </c>
      <c r="D61" s="55">
        <v>41991</v>
      </c>
      <c r="E61" s="55">
        <v>42859</v>
      </c>
      <c r="F61" s="61">
        <v>140000</v>
      </c>
      <c r="G61" s="61">
        <v>140000</v>
      </c>
      <c r="H61" s="61">
        <v>140000</v>
      </c>
      <c r="I61" s="62">
        <v>0</v>
      </c>
      <c r="J61" s="62">
        <v>0</v>
      </c>
      <c r="K61" s="62">
        <v>0</v>
      </c>
      <c r="L61" s="61">
        <v>140000</v>
      </c>
      <c r="M61" s="62">
        <v>0</v>
      </c>
      <c r="N61" s="61">
        <v>0</v>
      </c>
    </row>
    <row r="62" spans="2:14" ht="26.25" customHeight="1">
      <c r="B62" s="57" t="s">
        <v>170</v>
      </c>
      <c r="C62" s="15" t="s">
        <v>24</v>
      </c>
      <c r="D62" s="55">
        <v>41991</v>
      </c>
      <c r="E62" s="55">
        <v>42859</v>
      </c>
      <c r="F62" s="61">
        <v>140000</v>
      </c>
      <c r="G62" s="61">
        <v>140000</v>
      </c>
      <c r="H62" s="61">
        <v>140000</v>
      </c>
      <c r="I62" s="62">
        <v>0</v>
      </c>
      <c r="J62" s="62">
        <v>0</v>
      </c>
      <c r="K62" s="62">
        <v>0</v>
      </c>
      <c r="L62" s="61">
        <v>140000</v>
      </c>
      <c r="M62" s="62">
        <v>0</v>
      </c>
      <c r="N62" s="61">
        <v>0</v>
      </c>
    </row>
    <row r="63" spans="2:14" ht="26.25" customHeight="1">
      <c r="B63" s="57" t="s">
        <v>171</v>
      </c>
      <c r="C63" s="15" t="s">
        <v>24</v>
      </c>
      <c r="D63" s="55">
        <v>41991</v>
      </c>
      <c r="E63" s="55">
        <v>42859</v>
      </c>
      <c r="F63" s="61">
        <v>140000</v>
      </c>
      <c r="G63" s="61">
        <v>140000</v>
      </c>
      <c r="H63" s="61">
        <v>140000</v>
      </c>
      <c r="I63" s="62">
        <v>0</v>
      </c>
      <c r="J63" s="62">
        <v>0</v>
      </c>
      <c r="K63" s="62">
        <v>0</v>
      </c>
      <c r="L63" s="61">
        <v>140000</v>
      </c>
      <c r="M63" s="62">
        <v>0</v>
      </c>
      <c r="N63" s="61">
        <v>0</v>
      </c>
    </row>
    <row r="64" spans="2:14" ht="26.25" customHeight="1">
      <c r="B64" s="57" t="s">
        <v>172</v>
      </c>
      <c r="C64" s="15" t="s">
        <v>24</v>
      </c>
      <c r="D64" s="55">
        <v>41991</v>
      </c>
      <c r="E64" s="55">
        <v>42859</v>
      </c>
      <c r="F64" s="61">
        <v>140000</v>
      </c>
      <c r="G64" s="61">
        <v>140000</v>
      </c>
      <c r="H64" s="61">
        <v>140000</v>
      </c>
      <c r="I64" s="62">
        <v>0</v>
      </c>
      <c r="J64" s="62">
        <v>0</v>
      </c>
      <c r="K64" s="62">
        <v>0</v>
      </c>
      <c r="L64" s="61">
        <v>140000</v>
      </c>
      <c r="M64" s="62">
        <v>0</v>
      </c>
      <c r="N64" s="61">
        <v>0</v>
      </c>
    </row>
    <row r="65" spans="2:14" ht="26.25" customHeight="1">
      <c r="B65" s="57" t="s">
        <v>173</v>
      </c>
      <c r="C65" s="15" t="s">
        <v>24</v>
      </c>
      <c r="D65" s="12" t="s">
        <v>212</v>
      </c>
      <c r="E65" s="55">
        <v>42859</v>
      </c>
      <c r="F65" s="61">
        <v>140000</v>
      </c>
      <c r="G65" s="61">
        <v>140000</v>
      </c>
      <c r="H65" s="61">
        <v>140000</v>
      </c>
      <c r="I65" s="62">
        <v>0</v>
      </c>
      <c r="J65" s="62">
        <v>0</v>
      </c>
      <c r="K65" s="62">
        <v>0</v>
      </c>
      <c r="L65" s="61">
        <v>140000</v>
      </c>
      <c r="M65" s="62">
        <v>0</v>
      </c>
      <c r="N65" s="61">
        <v>0</v>
      </c>
    </row>
    <row r="66" spans="2:14" ht="26.25" customHeight="1">
      <c r="B66" s="57" t="s">
        <v>174</v>
      </c>
      <c r="C66" s="15" t="s">
        <v>24</v>
      </c>
      <c r="D66" s="55">
        <v>41997</v>
      </c>
      <c r="E66" s="55">
        <v>42859</v>
      </c>
      <c r="F66" s="61">
        <v>140000</v>
      </c>
      <c r="G66" s="61">
        <v>140000</v>
      </c>
      <c r="H66" s="61">
        <v>140000</v>
      </c>
      <c r="I66" s="62">
        <v>0</v>
      </c>
      <c r="J66" s="62">
        <v>0</v>
      </c>
      <c r="K66" s="62">
        <v>0</v>
      </c>
      <c r="L66" s="61">
        <v>140000</v>
      </c>
      <c r="M66" s="62">
        <v>0</v>
      </c>
      <c r="N66" s="61">
        <v>0</v>
      </c>
    </row>
    <row r="67" spans="2:14" ht="26.25" customHeight="1">
      <c r="B67" s="57" t="s">
        <v>175</v>
      </c>
      <c r="C67" s="15" t="s">
        <v>24</v>
      </c>
      <c r="D67" s="55">
        <v>41997</v>
      </c>
      <c r="E67" s="55">
        <v>42859</v>
      </c>
      <c r="F67" s="61">
        <v>140000</v>
      </c>
      <c r="G67" s="61">
        <v>140000</v>
      </c>
      <c r="H67" s="61">
        <v>140000</v>
      </c>
      <c r="I67" s="62">
        <v>0</v>
      </c>
      <c r="J67" s="62">
        <v>0</v>
      </c>
      <c r="K67" s="62">
        <v>0</v>
      </c>
      <c r="L67" s="61">
        <v>140000</v>
      </c>
      <c r="M67" s="62">
        <v>0</v>
      </c>
      <c r="N67" s="61">
        <v>0</v>
      </c>
    </row>
    <row r="68" spans="2:14" ht="26.25" customHeight="1">
      <c r="B68" s="57" t="s">
        <v>176</v>
      </c>
      <c r="C68" s="15" t="s">
        <v>24</v>
      </c>
      <c r="D68" s="55">
        <v>41997</v>
      </c>
      <c r="E68" s="55">
        <v>42859</v>
      </c>
      <c r="F68" s="61">
        <v>140000</v>
      </c>
      <c r="G68" s="61">
        <v>140000</v>
      </c>
      <c r="H68" s="61">
        <v>140000</v>
      </c>
      <c r="I68" s="62">
        <v>0</v>
      </c>
      <c r="J68" s="62">
        <v>0</v>
      </c>
      <c r="K68" s="62">
        <v>0</v>
      </c>
      <c r="L68" s="61">
        <v>140000</v>
      </c>
      <c r="M68" s="62">
        <v>0</v>
      </c>
      <c r="N68" s="61">
        <v>0</v>
      </c>
    </row>
    <row r="69" spans="2:14" ht="26.25" customHeight="1">
      <c r="B69" s="57" t="s">
        <v>177</v>
      </c>
      <c r="C69" s="15" t="s">
        <v>24</v>
      </c>
      <c r="D69" s="55">
        <v>41997</v>
      </c>
      <c r="E69" s="55">
        <v>42859</v>
      </c>
      <c r="F69" s="61">
        <v>140000</v>
      </c>
      <c r="G69" s="61">
        <v>140000</v>
      </c>
      <c r="H69" s="61">
        <v>140000</v>
      </c>
      <c r="I69" s="62">
        <v>0</v>
      </c>
      <c r="J69" s="62">
        <v>0</v>
      </c>
      <c r="K69" s="62">
        <v>0</v>
      </c>
      <c r="L69" s="61">
        <v>140000</v>
      </c>
      <c r="M69" s="62">
        <v>0</v>
      </c>
      <c r="N69" s="61">
        <v>0</v>
      </c>
    </row>
    <row r="70" spans="2:14" ht="26.25" customHeight="1">
      <c r="B70" s="57" t="s">
        <v>178</v>
      </c>
      <c r="C70" s="15" t="s">
        <v>24</v>
      </c>
      <c r="D70" s="55">
        <v>41997</v>
      </c>
      <c r="E70" s="55">
        <v>42859</v>
      </c>
      <c r="F70" s="61">
        <v>140000</v>
      </c>
      <c r="G70" s="61">
        <v>140000</v>
      </c>
      <c r="H70" s="61">
        <v>140000</v>
      </c>
      <c r="I70" s="62">
        <v>0</v>
      </c>
      <c r="J70" s="62">
        <v>0</v>
      </c>
      <c r="K70" s="62">
        <v>0</v>
      </c>
      <c r="L70" s="61">
        <v>140000</v>
      </c>
      <c r="M70" s="62">
        <v>0</v>
      </c>
      <c r="N70" s="61">
        <v>0</v>
      </c>
    </row>
    <row r="71" spans="2:14" ht="26.25" customHeight="1">
      <c r="B71" s="57" t="s">
        <v>179</v>
      </c>
      <c r="C71" s="15" t="s">
        <v>24</v>
      </c>
      <c r="D71" s="55">
        <v>42145</v>
      </c>
      <c r="E71" s="55">
        <v>43111</v>
      </c>
      <c r="F71" s="61">
        <v>71400</v>
      </c>
      <c r="G71" s="61">
        <v>71400</v>
      </c>
      <c r="H71" s="61">
        <f>G71</f>
        <v>71400</v>
      </c>
      <c r="I71" s="61">
        <f>H71</f>
        <v>71400</v>
      </c>
      <c r="J71" s="62">
        <v>0</v>
      </c>
      <c r="K71" s="62">
        <v>0</v>
      </c>
      <c r="L71" s="62">
        <v>0</v>
      </c>
      <c r="M71" s="61">
        <v>71400</v>
      </c>
      <c r="N71" s="61">
        <v>0</v>
      </c>
    </row>
    <row r="72" spans="2:14" ht="26.25" customHeight="1">
      <c r="B72" s="57" t="s">
        <v>180</v>
      </c>
      <c r="C72" s="15" t="s">
        <v>24</v>
      </c>
      <c r="D72" s="55">
        <v>42326</v>
      </c>
      <c r="E72" s="55">
        <v>43384</v>
      </c>
      <c r="F72" s="61">
        <v>200000</v>
      </c>
      <c r="G72" s="61">
        <v>200000</v>
      </c>
      <c r="H72" s="61">
        <v>200000</v>
      </c>
      <c r="I72" s="61">
        <v>200000</v>
      </c>
      <c r="J72" s="62">
        <v>0</v>
      </c>
      <c r="K72" s="62">
        <v>0</v>
      </c>
      <c r="L72" s="62">
        <v>0</v>
      </c>
      <c r="M72" s="61">
        <v>200000</v>
      </c>
      <c r="N72" s="61">
        <v>0</v>
      </c>
    </row>
    <row r="73" spans="2:14" ht="26.25" customHeight="1">
      <c r="B73" s="57" t="s">
        <v>181</v>
      </c>
      <c r="C73" s="15" t="s">
        <v>24</v>
      </c>
      <c r="D73" s="55">
        <v>42327</v>
      </c>
      <c r="E73" s="55">
        <v>43384</v>
      </c>
      <c r="F73" s="61">
        <v>200000</v>
      </c>
      <c r="G73" s="61">
        <v>200000</v>
      </c>
      <c r="H73" s="61">
        <v>200000</v>
      </c>
      <c r="I73" s="61">
        <v>200000</v>
      </c>
      <c r="J73" s="62">
        <v>0</v>
      </c>
      <c r="K73" s="62">
        <v>0</v>
      </c>
      <c r="L73" s="62">
        <v>0</v>
      </c>
      <c r="M73" s="61">
        <v>200000</v>
      </c>
      <c r="N73" s="61">
        <v>0</v>
      </c>
    </row>
    <row r="74" spans="2:14" ht="26.25" customHeight="1">
      <c r="B74" s="57" t="s">
        <v>182</v>
      </c>
      <c r="C74" s="15" t="s">
        <v>24</v>
      </c>
      <c r="D74" s="55">
        <v>42335</v>
      </c>
      <c r="E74" s="55">
        <v>43384</v>
      </c>
      <c r="F74" s="64">
        <v>200000</v>
      </c>
      <c r="G74" s="64">
        <v>200000</v>
      </c>
      <c r="H74" s="61">
        <v>200000</v>
      </c>
      <c r="I74" s="61">
        <v>200000</v>
      </c>
      <c r="J74" s="62">
        <v>0</v>
      </c>
      <c r="K74" s="62">
        <v>0</v>
      </c>
      <c r="L74" s="62">
        <v>0</v>
      </c>
      <c r="M74" s="61">
        <v>200000</v>
      </c>
      <c r="N74" s="61">
        <v>0</v>
      </c>
    </row>
    <row r="75" spans="2:14" ht="26.25" customHeight="1">
      <c r="B75" s="57" t="s">
        <v>183</v>
      </c>
      <c r="C75" s="15" t="s">
        <v>24</v>
      </c>
      <c r="D75" s="55">
        <v>42356</v>
      </c>
      <c r="E75" s="55">
        <v>43384</v>
      </c>
      <c r="F75" s="61">
        <v>200000</v>
      </c>
      <c r="G75" s="61">
        <v>200000</v>
      </c>
      <c r="H75" s="61">
        <v>200000</v>
      </c>
      <c r="I75" s="61">
        <v>200000</v>
      </c>
      <c r="J75" s="62">
        <v>0</v>
      </c>
      <c r="K75" s="62">
        <v>0</v>
      </c>
      <c r="L75" s="62">
        <v>0</v>
      </c>
      <c r="M75" s="61">
        <v>200000</v>
      </c>
      <c r="N75" s="61">
        <v>0</v>
      </c>
    </row>
    <row r="76" spans="2:14" ht="26.25" customHeight="1">
      <c r="B76" s="57" t="s">
        <v>184</v>
      </c>
      <c r="C76" s="15" t="s">
        <v>24</v>
      </c>
      <c r="D76" s="55">
        <v>42359</v>
      </c>
      <c r="E76" s="55">
        <v>43441</v>
      </c>
      <c r="F76" s="61">
        <v>200000</v>
      </c>
      <c r="G76" s="61">
        <v>200000</v>
      </c>
      <c r="H76" s="61">
        <v>200000</v>
      </c>
      <c r="I76" s="61">
        <v>200000</v>
      </c>
      <c r="J76" s="62">
        <v>0</v>
      </c>
      <c r="K76" s="62">
        <v>0</v>
      </c>
      <c r="L76" s="62">
        <v>0</v>
      </c>
      <c r="M76" s="61">
        <v>200000</v>
      </c>
      <c r="N76" s="61">
        <v>0</v>
      </c>
    </row>
    <row r="77" spans="2:14" ht="26.25" customHeight="1">
      <c r="B77" s="57" t="s">
        <v>185</v>
      </c>
      <c r="C77" s="15" t="s">
        <v>24</v>
      </c>
      <c r="D77" s="55">
        <v>42359</v>
      </c>
      <c r="E77" s="55">
        <v>42978</v>
      </c>
      <c r="F77" s="61">
        <v>200000</v>
      </c>
      <c r="G77" s="61">
        <v>200000</v>
      </c>
      <c r="H77" s="61">
        <v>200000</v>
      </c>
      <c r="I77" s="61">
        <v>0</v>
      </c>
      <c r="J77" s="62">
        <v>0</v>
      </c>
      <c r="K77" s="62">
        <v>0</v>
      </c>
      <c r="L77" s="62">
        <v>200000</v>
      </c>
      <c r="M77" s="61">
        <v>0</v>
      </c>
      <c r="N77" s="61">
        <v>0</v>
      </c>
    </row>
    <row r="78" spans="2:14" ht="26.25" customHeight="1">
      <c r="B78" s="57" t="s">
        <v>186</v>
      </c>
      <c r="C78" s="15" t="s">
        <v>24</v>
      </c>
      <c r="D78" s="55">
        <v>42365</v>
      </c>
      <c r="E78" s="55">
        <v>42981</v>
      </c>
      <c r="F78" s="61">
        <v>100000</v>
      </c>
      <c r="G78" s="61">
        <v>100000</v>
      </c>
      <c r="H78" s="61">
        <v>100000</v>
      </c>
      <c r="I78" s="61">
        <v>0</v>
      </c>
      <c r="J78" s="62">
        <v>0</v>
      </c>
      <c r="K78" s="62">
        <v>0</v>
      </c>
      <c r="L78" s="62">
        <v>100000</v>
      </c>
      <c r="M78" s="61">
        <v>0</v>
      </c>
      <c r="N78" s="61">
        <v>0</v>
      </c>
    </row>
    <row r="79" spans="2:14" ht="26.25" customHeight="1">
      <c r="B79" s="57" t="s">
        <v>187</v>
      </c>
      <c r="C79" s="15" t="s">
        <v>24</v>
      </c>
      <c r="D79" s="55">
        <v>42361</v>
      </c>
      <c r="E79" s="55">
        <v>42978</v>
      </c>
      <c r="F79" s="61">
        <v>300000</v>
      </c>
      <c r="G79" s="61">
        <v>300000</v>
      </c>
      <c r="H79" s="61">
        <v>300000</v>
      </c>
      <c r="I79" s="61">
        <v>0</v>
      </c>
      <c r="J79" s="62">
        <v>0</v>
      </c>
      <c r="K79" s="62">
        <v>0</v>
      </c>
      <c r="L79" s="62">
        <v>300000</v>
      </c>
      <c r="M79" s="61">
        <v>0</v>
      </c>
      <c r="N79" s="61">
        <v>0</v>
      </c>
    </row>
    <row r="80" spans="2:14" ht="26.25" customHeight="1">
      <c r="B80" s="57" t="s">
        <v>188</v>
      </c>
      <c r="C80" s="15" t="s">
        <v>24</v>
      </c>
      <c r="D80" s="55">
        <v>42362</v>
      </c>
      <c r="E80" s="55">
        <v>42978</v>
      </c>
      <c r="F80" s="61">
        <v>200000</v>
      </c>
      <c r="G80" s="61">
        <v>200000</v>
      </c>
      <c r="H80" s="61">
        <v>200000</v>
      </c>
      <c r="I80" s="61">
        <v>0</v>
      </c>
      <c r="J80" s="62">
        <v>0</v>
      </c>
      <c r="K80" s="62">
        <v>0</v>
      </c>
      <c r="L80" s="62">
        <v>200000</v>
      </c>
      <c r="M80" s="61">
        <v>0</v>
      </c>
      <c r="N80" s="61">
        <v>0</v>
      </c>
    </row>
    <row r="81" spans="2:14" ht="26.25" customHeight="1">
      <c r="B81" s="57" t="s">
        <v>189</v>
      </c>
      <c r="C81" s="15" t="s">
        <v>24</v>
      </c>
      <c r="D81" s="55">
        <v>42362</v>
      </c>
      <c r="E81" s="55">
        <v>43437</v>
      </c>
      <c r="F81" s="61">
        <v>200000</v>
      </c>
      <c r="G81" s="61">
        <v>200000</v>
      </c>
      <c r="H81" s="61">
        <v>200000</v>
      </c>
      <c r="I81" s="61">
        <v>200000</v>
      </c>
      <c r="J81" s="62">
        <v>0</v>
      </c>
      <c r="K81" s="62">
        <v>0</v>
      </c>
      <c r="L81" s="62">
        <v>0</v>
      </c>
      <c r="M81" s="61">
        <v>200000</v>
      </c>
      <c r="N81" s="61">
        <v>0</v>
      </c>
    </row>
    <row r="82" spans="2:14" ht="26.25" customHeight="1">
      <c r="B82" s="57" t="s">
        <v>190</v>
      </c>
      <c r="C82" s="15" t="s">
        <v>24</v>
      </c>
      <c r="D82" s="55" t="s">
        <v>214</v>
      </c>
      <c r="E82" s="55">
        <v>43440</v>
      </c>
      <c r="F82" s="61">
        <v>300000</v>
      </c>
      <c r="G82" s="61">
        <v>300000</v>
      </c>
      <c r="H82" s="61">
        <v>300000</v>
      </c>
      <c r="I82" s="61">
        <v>300000</v>
      </c>
      <c r="J82" s="62">
        <v>0</v>
      </c>
      <c r="K82" s="62">
        <v>0</v>
      </c>
      <c r="L82" s="62">
        <v>0</v>
      </c>
      <c r="M82" s="61">
        <v>300000</v>
      </c>
      <c r="N82" s="61">
        <v>0</v>
      </c>
    </row>
    <row r="83" spans="2:14" ht="23.25" customHeight="1">
      <c r="B83" s="57"/>
      <c r="C83" s="10" t="s">
        <v>21</v>
      </c>
      <c r="D83" s="12" t="s">
        <v>13</v>
      </c>
      <c r="E83" s="12" t="s">
        <v>13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</row>
    <row r="84" spans="2:14" ht="27.75" customHeight="1">
      <c r="B84" s="58"/>
      <c r="C84" s="11" t="s">
        <v>213</v>
      </c>
      <c r="D84" s="12" t="s">
        <v>13</v>
      </c>
      <c r="E84" s="12" t="s">
        <v>13</v>
      </c>
      <c r="F84" s="60">
        <f t="shared" ref="F84:N84" si="13">SUM(F85:F88)</f>
        <v>4350000</v>
      </c>
      <c r="G84" s="60">
        <f t="shared" ref="G84" si="14">SUM(G85:G88)</f>
        <v>4350000</v>
      </c>
      <c r="H84" s="60">
        <f t="shared" si="13"/>
        <v>2950000</v>
      </c>
      <c r="I84" s="60">
        <f t="shared" si="13"/>
        <v>1500000</v>
      </c>
      <c r="J84" s="60">
        <f t="shared" si="13"/>
        <v>400000</v>
      </c>
      <c r="K84" s="60">
        <f t="shared" si="13"/>
        <v>1400000</v>
      </c>
      <c r="L84" s="60">
        <f t="shared" si="13"/>
        <v>1450000</v>
      </c>
      <c r="M84" s="60">
        <f t="shared" si="13"/>
        <v>1100000</v>
      </c>
      <c r="N84" s="60">
        <f t="shared" si="13"/>
        <v>200000</v>
      </c>
    </row>
    <row r="85" spans="2:14" ht="37.5" customHeight="1">
      <c r="B85" s="57" t="s">
        <v>191</v>
      </c>
      <c r="C85" s="17" t="s">
        <v>112</v>
      </c>
      <c r="D85" s="55">
        <v>40879</v>
      </c>
      <c r="E85" s="12" t="s">
        <v>216</v>
      </c>
      <c r="F85" s="61">
        <v>150000</v>
      </c>
      <c r="G85" s="61">
        <v>150000</v>
      </c>
      <c r="H85" s="62">
        <v>0</v>
      </c>
      <c r="I85" s="62">
        <v>0</v>
      </c>
      <c r="J85" s="62">
        <v>0</v>
      </c>
      <c r="K85" s="62">
        <v>150000</v>
      </c>
      <c r="L85" s="62">
        <v>0</v>
      </c>
      <c r="M85" s="62">
        <v>0</v>
      </c>
      <c r="N85" s="62">
        <v>0</v>
      </c>
    </row>
    <row r="86" spans="2:14" ht="37.5" customHeight="1">
      <c r="B86" s="57" t="s">
        <v>192</v>
      </c>
      <c r="C86" s="17" t="s">
        <v>113</v>
      </c>
      <c r="D86" s="55">
        <v>41205</v>
      </c>
      <c r="E86" s="12" t="s">
        <v>217</v>
      </c>
      <c r="F86" s="61">
        <v>600000</v>
      </c>
      <c r="G86" s="61">
        <v>600000</v>
      </c>
      <c r="H86" s="62">
        <v>150000</v>
      </c>
      <c r="I86" s="62">
        <v>0</v>
      </c>
      <c r="J86" s="62">
        <v>0</v>
      </c>
      <c r="K86" s="62">
        <v>450000</v>
      </c>
      <c r="L86" s="62">
        <v>150000</v>
      </c>
      <c r="M86" s="62">
        <v>0</v>
      </c>
      <c r="N86" s="62">
        <v>0</v>
      </c>
    </row>
    <row r="87" spans="2:14" ht="37.5" customHeight="1">
      <c r="B87" s="57" t="s">
        <v>193</v>
      </c>
      <c r="C87" s="17" t="s">
        <v>114</v>
      </c>
      <c r="D87" s="55">
        <v>41486</v>
      </c>
      <c r="E87" s="12" t="s">
        <v>218</v>
      </c>
      <c r="F87" s="61">
        <v>1600000</v>
      </c>
      <c r="G87" s="61">
        <v>1600000</v>
      </c>
      <c r="H87" s="62">
        <v>800000</v>
      </c>
      <c r="I87" s="62">
        <v>400000</v>
      </c>
      <c r="J87" s="62">
        <v>200000</v>
      </c>
      <c r="K87" s="62">
        <v>800000</v>
      </c>
      <c r="L87" s="62">
        <v>400000</v>
      </c>
      <c r="M87" s="62">
        <v>200000</v>
      </c>
      <c r="N87" s="62">
        <v>200000</v>
      </c>
    </row>
    <row r="88" spans="2:14" ht="37.5" customHeight="1">
      <c r="B88" s="57" t="s">
        <v>194</v>
      </c>
      <c r="C88" s="17" t="s">
        <v>115</v>
      </c>
      <c r="D88" s="55">
        <v>41927</v>
      </c>
      <c r="E88" s="12" t="s">
        <v>219</v>
      </c>
      <c r="F88" s="61">
        <v>2000000</v>
      </c>
      <c r="G88" s="61">
        <v>2000000</v>
      </c>
      <c r="H88" s="61">
        <v>2000000</v>
      </c>
      <c r="I88" s="61">
        <v>1100000</v>
      </c>
      <c r="J88" s="61">
        <v>200000</v>
      </c>
      <c r="K88" s="62">
        <v>0</v>
      </c>
      <c r="L88" s="62">
        <v>900000</v>
      </c>
      <c r="M88" s="62">
        <v>900000</v>
      </c>
      <c r="N88" s="62">
        <v>0</v>
      </c>
    </row>
    <row r="89" spans="2:14" ht="34.5" customHeight="1">
      <c r="B89" s="58"/>
      <c r="C89" s="11" t="s">
        <v>215</v>
      </c>
      <c r="D89" s="12" t="s">
        <v>13</v>
      </c>
      <c r="E89" s="12" t="s">
        <v>13</v>
      </c>
      <c r="F89" s="60">
        <f t="shared" ref="F89:N89" si="15">SUM(F90:F91)</f>
        <v>303679.8</v>
      </c>
      <c r="G89" s="60">
        <f t="shared" ref="G89" si="16">SUM(G90:G91)</f>
        <v>303679.8</v>
      </c>
      <c r="H89" s="60">
        <f t="shared" si="15"/>
        <v>245051.8</v>
      </c>
      <c r="I89" s="60">
        <f t="shared" si="15"/>
        <v>184639.8</v>
      </c>
      <c r="J89" s="60">
        <f t="shared" si="15"/>
        <v>124227.8</v>
      </c>
      <c r="K89" s="60">
        <f t="shared" si="15"/>
        <v>58628</v>
      </c>
      <c r="L89" s="60">
        <f t="shared" si="15"/>
        <v>60412</v>
      </c>
      <c r="M89" s="60">
        <f t="shared" si="15"/>
        <v>60412</v>
      </c>
      <c r="N89" s="60">
        <f t="shared" si="15"/>
        <v>60412</v>
      </c>
    </row>
    <row r="90" spans="2:14" ht="58.5" customHeight="1">
      <c r="B90" s="57" t="s">
        <v>195</v>
      </c>
      <c r="C90" s="17" t="s">
        <v>221</v>
      </c>
      <c r="D90" s="55">
        <v>41099</v>
      </c>
      <c r="E90" s="12" t="s">
        <v>220</v>
      </c>
      <c r="F90" s="61">
        <v>113651.8</v>
      </c>
      <c r="G90" s="61">
        <v>113651.8</v>
      </c>
      <c r="H90" s="61">
        <f t="shared" ref="H90:J91" si="17">G90-K90</f>
        <v>92545.8</v>
      </c>
      <c r="I90" s="61">
        <f t="shared" si="17"/>
        <v>70797.8</v>
      </c>
      <c r="J90" s="61">
        <f t="shared" si="17"/>
        <v>49049.8</v>
      </c>
      <c r="K90" s="62">
        <v>21106</v>
      </c>
      <c r="L90" s="62">
        <v>21748</v>
      </c>
      <c r="M90" s="62">
        <v>21748</v>
      </c>
      <c r="N90" s="62">
        <v>21748</v>
      </c>
    </row>
    <row r="91" spans="2:14" ht="59.25" customHeight="1">
      <c r="B91" s="57" t="s">
        <v>196</v>
      </c>
      <c r="C91" s="17" t="s">
        <v>222</v>
      </c>
      <c r="D91" s="55">
        <v>41099</v>
      </c>
      <c r="E91" s="12" t="s">
        <v>220</v>
      </c>
      <c r="F91" s="61">
        <v>190028</v>
      </c>
      <c r="G91" s="61">
        <v>190028</v>
      </c>
      <c r="H91" s="61">
        <f t="shared" si="17"/>
        <v>152506</v>
      </c>
      <c r="I91" s="61">
        <f t="shared" si="17"/>
        <v>113842</v>
      </c>
      <c r="J91" s="61">
        <f t="shared" si="17"/>
        <v>75178</v>
      </c>
      <c r="K91" s="61">
        <v>37522</v>
      </c>
      <c r="L91" s="61">
        <v>38664</v>
      </c>
      <c r="M91" s="61">
        <v>38664</v>
      </c>
      <c r="N91" s="61">
        <v>38664</v>
      </c>
    </row>
    <row r="92" spans="2:14" ht="13.9" customHeight="1">
      <c r="B92" s="59"/>
      <c r="C92" s="13"/>
      <c r="D92" s="14"/>
    </row>
    <row r="93" spans="2:14" ht="15.75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</row>
    <row r="94" spans="2:14" ht="15.75"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</row>
    <row r="95" spans="2:14" ht="15.75"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</row>
    <row r="96" spans="2:14" ht="15.75"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</row>
    <row r="97" spans="3:14" ht="15.75"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</row>
  </sheetData>
  <mergeCells count="22">
    <mergeCell ref="M1:N1"/>
    <mergeCell ref="B8:B9"/>
    <mergeCell ref="C8:C9"/>
    <mergeCell ref="D8:D9"/>
    <mergeCell ref="E8:E9"/>
    <mergeCell ref="F8:F9"/>
    <mergeCell ref="C5:L5"/>
    <mergeCell ref="K2:N2"/>
    <mergeCell ref="K3:N3"/>
    <mergeCell ref="K4:N4"/>
    <mergeCell ref="C96:N96"/>
    <mergeCell ref="C97:N97"/>
    <mergeCell ref="C6:N6"/>
    <mergeCell ref="I8:I9"/>
    <mergeCell ref="J8:J9"/>
    <mergeCell ref="K8:N8"/>
    <mergeCell ref="C93:N93"/>
    <mergeCell ref="C94:N94"/>
    <mergeCell ref="C95:N95"/>
    <mergeCell ref="M7:N7"/>
    <mergeCell ref="G8:G9"/>
    <mergeCell ref="H8:H9"/>
  </mergeCells>
  <pageMargins left="0.70866141732283472" right="0.70866141732283472" top="0.74803149606299213" bottom="0.39370078740157483" header="0.31496062992125984" footer="0.31496062992125984"/>
  <pageSetup paperSize="9" scale="65" firstPageNumber="101" fitToHeight="5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01.11.2015</vt:lpstr>
      <vt:lpstr>01.01.2016</vt:lpstr>
      <vt:lpstr>'01.01.2016'!Заголовки_для_печати</vt:lpstr>
      <vt:lpstr>'01.11.2015'!Заголовки_для_печати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Лежнюк</cp:lastModifiedBy>
  <cp:lastPrinted>2016-05-16T11:37:41Z</cp:lastPrinted>
  <dcterms:created xsi:type="dcterms:W3CDTF">2014-10-16T10:39:44Z</dcterms:created>
  <dcterms:modified xsi:type="dcterms:W3CDTF">2016-05-16T12:22:37Z</dcterms:modified>
</cp:coreProperties>
</file>