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" windowWidth="19170" windowHeight="6360" firstSheet="4" activeTab="4"/>
  </bookViews>
  <sheets>
    <sheet name="Параметры" sheetId="1" r:id="rId1"/>
    <sheet name="Мероприятия" sheetId="2" r:id="rId2"/>
    <sheet name="Калькуляция 2016-2018" sheetId="3" r:id="rId3"/>
    <sheet name="Тариф 2016-2018" sheetId="4" r:id="rId4"/>
    <sheet name="Приложение к протоколу" sheetId="5" r:id="rId5"/>
  </sheets>
  <definedNames/>
  <calcPr fullCalcOnLoad="1"/>
</workbook>
</file>

<file path=xl/sharedStrings.xml><?xml version="1.0" encoding="utf-8"?>
<sst xmlns="http://schemas.openxmlformats.org/spreadsheetml/2006/main" count="345" uniqueCount="238">
  <si>
    <t>Приложение № 3</t>
  </si>
  <si>
    <t>№
п/п</t>
  </si>
  <si>
    <t>Статьи затрат</t>
  </si>
  <si>
    <t>Примечания</t>
  </si>
  <si>
    <t>Топливо на технологические цели (тыс. руб.)</t>
  </si>
  <si>
    <t>в т.ч. Уголь (тыс. руб.)</t>
  </si>
  <si>
    <t>Цена топлива (руб./т.)</t>
  </si>
  <si>
    <t>Объем топлива (т.)</t>
  </si>
  <si>
    <t>1.2</t>
  </si>
  <si>
    <t>в т.ч. Газ природный (тыс. руб.)</t>
  </si>
  <si>
    <t>Цена топлива (руб./тыс.м3)</t>
  </si>
  <si>
    <t>Объем топлива (тыс.м3)</t>
  </si>
  <si>
    <t>1.3</t>
  </si>
  <si>
    <t>в т.ч. Газ сжиженный (тыс. руб.)</t>
  </si>
  <si>
    <t>в т.ч. Дрова (тыс. руб.)</t>
  </si>
  <si>
    <t>Цена топлива (руб./м3)</t>
  </si>
  <si>
    <t>Объем топлива (м3)</t>
  </si>
  <si>
    <t>1.5</t>
  </si>
  <si>
    <t>в т.ч. Топливная щепа (тыс. руб.)</t>
  </si>
  <si>
    <t>1.6</t>
  </si>
  <si>
    <t>в т.ч. Торф (тыс. руб.)</t>
  </si>
  <si>
    <t>Цена топлива (руб./т)</t>
  </si>
  <si>
    <t>Объем топлива (т)</t>
  </si>
  <si>
    <t>1.7</t>
  </si>
  <si>
    <t>в т.ч. Опилки (тыс. руб.)</t>
  </si>
  <si>
    <t>1.8</t>
  </si>
  <si>
    <t>в т.ч. Мазут (тыс. руб.)</t>
  </si>
  <si>
    <t>1.9</t>
  </si>
  <si>
    <t>в т.ч. Дизельное топливо (тыс. руб.)</t>
  </si>
  <si>
    <t>1.10</t>
  </si>
  <si>
    <t>в т.ч. Электроэнергия (тыс. руб.)</t>
  </si>
  <si>
    <t>тариф на энергию (руб/кВт.ч)</t>
  </si>
  <si>
    <t>объем энергии (тыс.кВт.ч)</t>
  </si>
  <si>
    <t>2.1.</t>
  </si>
  <si>
    <t>Холодная вода (тыс. руб.)</t>
  </si>
  <si>
    <t>тариф водоснабжения (руб./м3)</t>
  </si>
  <si>
    <t>объем водопотребления (м3)</t>
  </si>
  <si>
    <t>тариф водоотведения (руб./м3)</t>
  </si>
  <si>
    <t>объем водоотведения (м3)</t>
  </si>
  <si>
    <t>2.2.</t>
  </si>
  <si>
    <t>Электрическая энергия (тыс. руб.)</t>
  </si>
  <si>
    <t>2.3.</t>
  </si>
  <si>
    <t>Тепловая энергия (тыс. руб.)</t>
  </si>
  <si>
    <t>Оплата услуг организаций, оказывающих регулируемые виды деятельности (тыс. руб.)</t>
  </si>
  <si>
    <t>Сырье и материалы (тыс. руб.), в том числе:</t>
  </si>
  <si>
    <t>Материалы (тыс. руб.)</t>
  </si>
  <si>
    <t>Ремонт основных средств (тыс. руб.)</t>
  </si>
  <si>
    <t>Оплата труда производственных рабочих (тыс. руб.)</t>
  </si>
  <si>
    <t>среднемесячная оплата труда (руб./ед.)</t>
  </si>
  <si>
    <t>численность производственного персонала (ед.)</t>
  </si>
  <si>
    <t>Оплата труда ремонтных рабочих (тыс. руб.)</t>
  </si>
  <si>
    <t>численность ремонтного персонала (ед.)</t>
  </si>
  <si>
    <t>Оплата труда цехового персонала (тыс. руб.)</t>
  </si>
  <si>
    <t>численность цехового персонала (ед.)</t>
  </si>
  <si>
    <t>Оплата труда АУП (тыс. руб.)</t>
  </si>
  <si>
    <t>численность АУП (ед.)</t>
  </si>
  <si>
    <t>Страховые взносы (отчисления) (тыс. руб.)</t>
  </si>
  <si>
    <t>Амортизация (тыс. руб.)</t>
  </si>
  <si>
    <t>Расходы на выполнение работ и услуг производственного характера (тыс. руб.)</t>
  </si>
  <si>
    <t>Расходы на оплату иных работ и услуг (тыс. руб.)</t>
  </si>
  <si>
    <t>Плата за выбросы и сбросы вредных веществ (тыс. руб.)</t>
  </si>
  <si>
    <t>Арендная плата (тыс. руб.)</t>
  </si>
  <si>
    <t>Расходы на служебные командировки (тыс. руб.)</t>
  </si>
  <si>
    <t>Расходы на обучение персонала (тыс. руб.)</t>
  </si>
  <si>
    <t>Другие расходы (тыс. руб.)</t>
  </si>
  <si>
    <t>Полезный отпуск теплоэнергии, Гкал</t>
  </si>
  <si>
    <t>- отпуск потребителям, Гкал</t>
  </si>
  <si>
    <t>- отпуск на нужды организации, Гкал</t>
  </si>
  <si>
    <t>Прибыль на социальное развитие (тыс. руб.)</t>
  </si>
  <si>
    <t>Прибыль на прочие цели (тыс. руб.)</t>
  </si>
  <si>
    <t>другие налоги (тыс. руб.)</t>
  </si>
  <si>
    <t>Необходимая валовая выручка (тыс. руб.)</t>
  </si>
  <si>
    <t>Тарифы на тепловую энергию (руб./Гкал):</t>
  </si>
  <si>
    <t>№ п/п</t>
  </si>
  <si>
    <t>Выработка тепловой энергии</t>
  </si>
  <si>
    <t>Гкал</t>
  </si>
  <si>
    <t>3.1.</t>
  </si>
  <si>
    <t>3.2.</t>
  </si>
  <si>
    <t>4.</t>
  </si>
  <si>
    <t>5.</t>
  </si>
  <si>
    <t>всего</t>
  </si>
  <si>
    <t>на 1 Гкал, руб.</t>
  </si>
  <si>
    <t>уд. вес, %</t>
  </si>
  <si>
    <t>Объемные показатели (Гкал):</t>
  </si>
  <si>
    <t>Отпуск тепла в сеть</t>
  </si>
  <si>
    <t xml:space="preserve">Реализация тепловой энергии </t>
  </si>
  <si>
    <t xml:space="preserve">     в т.ч. - на нужды производств. подразделений предприятия</t>
  </si>
  <si>
    <t>Топливо</t>
  </si>
  <si>
    <t>Сырье и материалы</t>
  </si>
  <si>
    <t>Расходы на оплату иных работ и услуг</t>
  </si>
  <si>
    <t>Арендная плата</t>
  </si>
  <si>
    <t>Другие расходы</t>
  </si>
  <si>
    <t>Тарифы, руб./Гкал:</t>
  </si>
  <si>
    <t>Предложено ТСО</t>
  </si>
  <si>
    <t>Предложено экспертной группой</t>
  </si>
  <si>
    <t>Приложение № 4</t>
  </si>
  <si>
    <t>Приложение № 5</t>
  </si>
  <si>
    <t>Приложение № 6</t>
  </si>
  <si>
    <t>-</t>
  </si>
  <si>
    <t>4.1.</t>
  </si>
  <si>
    <t>4.2.</t>
  </si>
  <si>
    <t>%</t>
  </si>
  <si>
    <t>с 01.07. по 31.12.</t>
  </si>
  <si>
    <t>с 01.01. по 30.06.</t>
  </si>
  <si>
    <t xml:space="preserve">     - жилищный фонд</t>
  </si>
  <si>
    <t xml:space="preserve">     - бюджетные организации</t>
  </si>
  <si>
    <t>Установлено на 2015 год</t>
  </si>
  <si>
    <t>Предложено ТСО на 2016 год</t>
  </si>
  <si>
    <t>Установлено на 2016 год</t>
  </si>
  <si>
    <t>№</t>
  </si>
  <si>
    <t>Долгосрочные параметры</t>
  </si>
  <si>
    <t>Единицы измерения</t>
  </si>
  <si>
    <t>2016 год</t>
  </si>
  <si>
    <t>2017 год</t>
  </si>
  <si>
    <t>2018 год</t>
  </si>
  <si>
    <t>Базовый уровень операционных расходов</t>
  </si>
  <si>
    <t>тыс. руб.</t>
  </si>
  <si>
    <t>Индекс эффективности операционных расходов</t>
  </si>
  <si>
    <t xml:space="preserve">Нормативный уровень прибыли </t>
  </si>
  <si>
    <t>Уровень надежности  теплоснабжения:</t>
  </si>
  <si>
    <t xml:space="preserve">количество прекращений подачи тепловой энергии, теплоносителя в результате технологических нарушений на тепловых сетях </t>
  </si>
  <si>
    <t>ед./км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</si>
  <si>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</t>
  </si>
  <si>
    <t>ед./Гкал/час</t>
  </si>
  <si>
    <t>Показатели энергосбережения и энергоэффективности:</t>
  </si>
  <si>
    <t>5.1.</t>
  </si>
  <si>
    <t>5.2.</t>
  </si>
  <si>
    <t>кг у.т./Гкал</t>
  </si>
  <si>
    <t>5.3.</t>
  </si>
  <si>
    <t>отношение величины технологических потерь тепловой энергии к материальной характеристике тепловой сети</t>
  </si>
  <si>
    <t>Гкал/кв.м</t>
  </si>
  <si>
    <t>5.4.</t>
  </si>
  <si>
    <t>материальная характеристика тепловой сети*</t>
  </si>
  <si>
    <t>кв.м</t>
  </si>
  <si>
    <t>Динамика изменения расходов на топливо</t>
  </si>
  <si>
    <t>* справочная информация</t>
  </si>
  <si>
    <t>Расходы на покупку энергетических ресурсов (тыс. руб.)</t>
  </si>
  <si>
    <t>Операционные расходы (тыс. руб.)</t>
  </si>
  <si>
    <t>Неподконтрольные расходы (тыс. руб.)</t>
  </si>
  <si>
    <t>1.1.</t>
  </si>
  <si>
    <t>1.2.</t>
  </si>
  <si>
    <t>1.3.</t>
  </si>
  <si>
    <t>2.</t>
  </si>
  <si>
    <t>2.5.</t>
  </si>
  <si>
    <t>2.6.</t>
  </si>
  <si>
    <t>2.7.</t>
  </si>
  <si>
    <t>2.8.</t>
  </si>
  <si>
    <t>Арендная плата, лизинг (тыс. руб.)</t>
  </si>
  <si>
    <t>3.</t>
  </si>
  <si>
    <t>Расходы на уплату налогов, сборов и других обязательных платежей (тыс. руб.)</t>
  </si>
  <si>
    <t>3.3.</t>
  </si>
  <si>
    <t>Арендная плата в части имущества используемого для осущетсвления регулируемого вида деятельности (тыс. руб.)</t>
  </si>
  <si>
    <t>3.4.</t>
  </si>
  <si>
    <t>Оплата труда (тыс. руб.)</t>
  </si>
  <si>
    <t>Расходы на выплаты по договорам займа и кредитным договорам и процентам по ним (тыс. руб.)</t>
  </si>
  <si>
    <t>Суммарная экономия от снижения операционных расходов и от снижения потребления энергетических ресурсов (тыс. руб)</t>
  </si>
  <si>
    <t>Прибыль (тыс. руб.)</t>
  </si>
  <si>
    <t>Результат деятельности регулируемой организации до перехода к регулированию цен (тыс. руб.):</t>
  </si>
  <si>
    <t>Недополученный доход</t>
  </si>
  <si>
    <t>Избыток средств</t>
  </si>
  <si>
    <t>по полугодиям</t>
  </si>
  <si>
    <t>год</t>
  </si>
  <si>
    <t>п/о</t>
  </si>
  <si>
    <t>тариф</t>
  </si>
  <si>
    <t>НВВ</t>
  </si>
  <si>
    <t xml:space="preserve">     - прочие потребители</t>
  </si>
  <si>
    <t>Предложено экспертной группой на 2016 год</t>
  </si>
  <si>
    <t>Предложено экспертной группой на 2017 год</t>
  </si>
  <si>
    <t>Предложено экспертной группой на 2018 год</t>
  </si>
  <si>
    <t>Расходы на покупку энергетических ресурсов (тыс. руб.):</t>
  </si>
  <si>
    <t>Холодная вода</t>
  </si>
  <si>
    <t>Электроэнергия</t>
  </si>
  <si>
    <t>Операционные расходы (тыс. руб.):</t>
  </si>
  <si>
    <t xml:space="preserve">Оплата труда </t>
  </si>
  <si>
    <t>Неподконтрольные расходы (тыс. руб.):</t>
  </si>
  <si>
    <t>Расходы на уплату налогов, сборов и других обязательных платежей</t>
  </si>
  <si>
    <t>Мероприятия</t>
  </si>
  <si>
    <t>Объем финансирования, тыс.руб.</t>
  </si>
  <si>
    <t>Программа предприятия</t>
  </si>
  <si>
    <t>проведение энергетических обследований зданий, строений, сооружений, принадлежащим на праве собственности или ином законном основании организациям</t>
  </si>
  <si>
    <t>оснащение зданий, строений, сооружений, транспортных средств приборами учета используемых энергетических ресурсов</t>
  </si>
  <si>
    <t>повышение тепловой защиты зданий, строений, сооружений при капитальном ремонте, утепление зданий, строений, сооружений</t>
  </si>
  <si>
    <t>автоматизация потребления энергоресурсов зданиями, строениями, сооружениями, транспортными средствами</t>
  </si>
  <si>
    <t>тепловая изоляция трубопроводов и оборудования, замена запорной арматуры</t>
  </si>
  <si>
    <t>восстановление/внедрение циркуляционных систем в системах теплоснабжения</t>
  </si>
  <si>
    <t>проведение гидравлической регулировки, автоматической/ручной балансировки распределительных систем теплоснабжения</t>
  </si>
  <si>
    <t>установка частотного регулирования приводов насосов в системах водоснабжения зданий, строений, сооружений</t>
  </si>
  <si>
    <t>замена (реконструкция) неэффективных отопительных котлов (оборудования) в системах теплоснабжения</t>
  </si>
  <si>
    <t>замена оборудования на оборудование с более высоким коэффициентом полезного действия</t>
  </si>
  <si>
    <t>повышение энергетической эффективности систем освещения зданий, строений, сооружений</t>
  </si>
  <si>
    <t>закупка энергопотребляющего оборудования высоких классов энергетической эффективности</t>
  </si>
  <si>
    <t xml:space="preserve">разработка технико-экономических обоснований на внедрение энергосберегающих технологий </t>
  </si>
  <si>
    <t>оптимизация схемы электроснабжения производственного процесса</t>
  </si>
  <si>
    <t>замена дорогостоящих видов топливно - энергетических ресурсов на иные виды топлива</t>
  </si>
  <si>
    <t>внедрение современных автоматизированных информационных технологий, систем учета и мониторинга расходования энергоресурсов</t>
  </si>
  <si>
    <t>оптимизация схемы топливоподачи</t>
  </si>
  <si>
    <t>ИТОГО</t>
  </si>
  <si>
    <t>1.1.1.</t>
  </si>
  <si>
    <t>1.1.2.</t>
  </si>
  <si>
    <t>1.</t>
  </si>
  <si>
    <t>2.2.1.</t>
  </si>
  <si>
    <t>2.2.2.</t>
  </si>
  <si>
    <t>2.2.3.</t>
  </si>
  <si>
    <t>Принимаем исходя из фактически начисленной амортизации в 2014 году (стр.81) .</t>
  </si>
  <si>
    <t>Наименование показателя</t>
  </si>
  <si>
    <t xml:space="preserve">     в т.ч. потери тепловой энергии </t>
  </si>
  <si>
    <t xml:space="preserve">норматив удельного расхода топлива при производстве тепловой энергии, учтенный при расчете НВВ при работе на твердом топливе </t>
  </si>
  <si>
    <t>объем нормативных технологических потерь при передаче тепловой энергии, теплоносителя, учтенный при расчете необходимой валовой выручки</t>
  </si>
  <si>
    <t>Налоги, сборы, платежи - всего (тыс. руб.)</t>
  </si>
  <si>
    <t>Сравнительный анализ динамики расходов и величины прибыли по отношению к предыдущему периоду регулирования и анализ экономической обоснованности расходов и величины прибыли на расчетный период регулирования ООО "Энерготопсервис"</t>
  </si>
  <si>
    <t>Программные мероприятия в области энергоснабжения и повышения энергетической эффективности, учтённые в необходимой валовой выручке ООО "Энерготопсервис" на 2016 год</t>
  </si>
  <si>
    <t>1.4.</t>
  </si>
  <si>
    <t>1.4.1.</t>
  </si>
  <si>
    <t>Принимается по предложению предприятия в соответствии с приложением к договору от 07.09.2007 об изменении арендной платы с 01.01.2015г. (стр.180-186)</t>
  </si>
  <si>
    <t>Расчет тарифов на тепловую энергию на долгосрочный период регулирования ООО "Энерготопсервис"</t>
  </si>
  <si>
    <t>Принимается по предложению предприятия в соответствии с представленным расчетом (стр.58)</t>
  </si>
  <si>
    <t>Принимается цена на электроэнергию на уровне принятой в действующем тарифе с учетом индекса роста 108,5 % согласно Прогноза социально-экономического развития РФ.</t>
  </si>
  <si>
    <t xml:space="preserve">     в т.ч. на собственные нужды </t>
  </si>
  <si>
    <t>Ремонт основных средств</t>
  </si>
  <si>
    <t>Принимается цена на уголь на уровне принятой в действующем тарифе с учетом индекса роста 104,4 % согласно Прогноза социально-экономического развития РФ. Представлен договор на поставку каменного угля (стр.52-53).</t>
  </si>
  <si>
    <t>Принимается размер заработной платы и численность на уровне принятой в действующем тарифе с учетом индекса роста потребительских цен 104,4 % согласно Прогноза социально-экономического развития РФ (стр.54-55)</t>
  </si>
  <si>
    <t>Принимается предложение предприятия для текущего ремонта и обслуживания оборудования в соответствии с планом ремонта оборудования на 2016 год.</t>
  </si>
  <si>
    <t>Экспертная группа учитывает недополученный доход по статье "Оплата труда и отчисления на социальные нужды" за 2014 год, не учтенный при предыдущем периоде регулировании в размере 122,79 тыс. руб.</t>
  </si>
  <si>
    <t>Принимаем расходы на охрану труда, содержание оргтехники, почтовые и канцелярские расходы и прочие непроизводственные расходы принимаем на уровне предложения ТСО, расчет представлен (стр.77-78).</t>
  </si>
  <si>
    <t>Принимается по предложению предприятия в соответствии с фактической величиной за 2014 год.</t>
  </si>
  <si>
    <t>Принимается на уровне предложения предприятия (стр.195), корректируется с учетом изменения налогооблагаемой базы.</t>
  </si>
  <si>
    <t>Расходы на услуги Государственного автономного учреждения РК "Карельский информационн-аналитический центр интегральной системы ресурсного мониторинга".</t>
  </si>
  <si>
    <t>Принимается численность 0,5 ед. директора и 0,5 ед. бухгалтера на уровне принятой в действующем тарифе и заработную плату принятой в действующем тарифе с учетом индекса роста потребительских цен 104,4 % согласно Прогноза социально-экономического развития РФ.</t>
  </si>
  <si>
    <t>Принимается цена на уровне установленной в действующем тарифе, с учетом предложения, направленного Госкомитетом в ФСТ России по формированию среднего роста тарифов и индекса изменения платы граждан (водоснабжение 107,3%, водоотведение - 108,3 %).</t>
  </si>
  <si>
    <t xml:space="preserve">Плата за выбросы и сбросы вредных веществ </t>
  </si>
  <si>
    <t>Отчисления принимаются в соответствии с Федеральным законом от 24.07.2009 № 212-ФЗ (с учетом изменений внесенных 03.12.2012 № 243-ФЗ) в размере 30,2 % с учетом уведомления от несчастных случаев.</t>
  </si>
  <si>
    <t>Реализация программы в области энергосбережения и повышения энергетической эффективности</t>
  </si>
  <si>
    <t>Долгосрочные параметры регулирования на долгосрочный период регулирования 
 ООО "Энерготопсервис"</t>
  </si>
  <si>
    <t>Корректировка на 2017 год</t>
  </si>
  <si>
    <t>Установлено на 2017 год</t>
  </si>
  <si>
    <t>Установлено на 2018 год</t>
  </si>
  <si>
    <t xml:space="preserve">Страховые взносы (отчисления) </t>
  </si>
  <si>
    <t>Приложение к протоколу заседания 
Правления ГК РК по ценам и тарифам 
от 23.11.2016 № 146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</si>
</sst>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0.0%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0.000000000"/>
    <numFmt numFmtId="193" formatCode="0.0000000000"/>
  </numFmts>
  <fonts count="14">
    <font>
      <sz val="10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12"/>
      <name val="Times New Roman"/>
      <family val="1"/>
    </font>
    <font>
      <sz val="11"/>
      <name val="Arial Cyr"/>
      <family val="2"/>
    </font>
    <font>
      <b/>
      <sz val="11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9" fontId="1" fillId="4" borderId="1" xfId="18" applyNumberFormat="1" applyFont="1" applyFill="1" applyBorder="1" applyAlignment="1" applyProtection="1">
      <alignment horizontal="left" wrapText="1"/>
      <protection/>
    </xf>
    <xf numFmtId="0" fontId="1" fillId="0" borderId="1" xfId="0" applyFont="1" applyBorder="1" applyAlignment="1">
      <alignment horizontal="left" vertical="top" wrapText="1"/>
    </xf>
    <xf numFmtId="49" fontId="3" fillId="3" borderId="1" xfId="23" applyNumberFormat="1" applyFont="1" applyFill="1" applyBorder="1" applyAlignment="1" applyProtection="1">
      <alignment wrapText="1"/>
      <protection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9" fontId="1" fillId="0" borderId="1" xfId="0" applyNumberFormat="1" applyFont="1" applyFill="1" applyBorder="1" applyAlignment="1">
      <alignment horizontal="left" vertical="top" wrapText="1"/>
    </xf>
    <xf numFmtId="49" fontId="1" fillId="4" borderId="1" xfId="23" applyNumberFormat="1" applyFont="1" applyFill="1" applyBorder="1" applyAlignment="1" applyProtection="1">
      <alignment horizontal="left" wrapText="1"/>
      <protection/>
    </xf>
    <xf numFmtId="4" fontId="3" fillId="3" borderId="1" xfId="21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left" vertical="top" wrapText="1"/>
    </xf>
    <xf numFmtId="0" fontId="1" fillId="0" borderId="0" xfId="21" applyFont="1">
      <alignment/>
      <protection/>
    </xf>
    <xf numFmtId="49" fontId="1" fillId="4" borderId="1" xfId="22" applyNumberFormat="1" applyFont="1" applyFill="1" applyBorder="1" applyAlignment="1" applyProtection="1">
      <alignment horizontal="left" wrapText="1"/>
      <protection/>
    </xf>
    <xf numFmtId="49" fontId="3" fillId="0" borderId="1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3" fillId="3" borderId="1" xfId="0" applyFont="1" applyFill="1" applyBorder="1" applyAlignment="1">
      <alignment horizontal="left" wrapText="1"/>
    </xf>
    <xf numFmtId="0" fontId="6" fillId="0" borderId="0" xfId="20" applyFont="1">
      <alignment/>
      <protection/>
    </xf>
    <xf numFmtId="0" fontId="6" fillId="0" borderId="0" xfId="20" applyFont="1" applyFill="1">
      <alignment/>
      <protection/>
    </xf>
    <xf numFmtId="0" fontId="7" fillId="0" borderId="0" xfId="20" applyFont="1">
      <alignment/>
      <protection/>
    </xf>
    <xf numFmtId="0" fontId="1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2" fontId="1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3" borderId="1" xfId="21" applyFont="1" applyFill="1" applyBorder="1" applyAlignment="1">
      <alignment horizontal="left" wrapText="1"/>
      <protection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49" fontId="3" fillId="2" borderId="1" xfId="23" applyNumberFormat="1" applyFont="1" applyFill="1" applyBorder="1" applyAlignment="1" applyProtection="1">
      <alignment horizontal="left" wrapText="1"/>
      <protection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0" fontId="3" fillId="3" borderId="2" xfId="21" applyFont="1" applyFill="1" applyBorder="1" applyAlignment="1">
      <alignment horizontal="left" wrapText="1"/>
      <protection/>
    </xf>
    <xf numFmtId="4" fontId="1" fillId="3" borderId="1" xfId="0" applyNumberFormat="1" applyFont="1" applyFill="1" applyBorder="1" applyAlignment="1">
      <alignment horizontal="center"/>
    </xf>
    <xf numFmtId="0" fontId="1" fillId="3" borderId="1" xfId="21" applyFont="1" applyFill="1" applyBorder="1">
      <alignment/>
      <protection/>
    </xf>
    <xf numFmtId="0" fontId="1" fillId="0" borderId="1" xfId="21" applyFont="1" applyFill="1" applyBorder="1">
      <alignment/>
      <protection/>
    </xf>
    <xf numFmtId="49" fontId="3" fillId="2" borderId="2" xfId="22" applyNumberFormat="1" applyFont="1" applyFill="1" applyBorder="1" applyAlignment="1" applyProtection="1">
      <alignment horizontal="left" wrapText="1"/>
      <protection/>
    </xf>
    <xf numFmtId="4" fontId="3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21" applyNumberFormat="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3" fillId="6" borderId="1" xfId="0" applyFont="1" applyFill="1" applyBorder="1" applyAlignment="1">
      <alignment horizontal="left" wrapText="1"/>
    </xf>
    <xf numFmtId="4" fontId="3" fillId="6" borderId="1" xfId="0" applyNumberFormat="1" applyFont="1" applyFill="1" applyBorder="1" applyAlignment="1">
      <alignment horizontal="center"/>
    </xf>
    <xf numFmtId="2" fontId="1" fillId="0" borderId="1" xfId="21" applyNumberFormat="1" applyFont="1" applyFill="1" applyBorder="1" applyAlignment="1">
      <alignment horizontal="center"/>
      <protection/>
    </xf>
    <xf numFmtId="2" fontId="3" fillId="2" borderId="1" xfId="21" applyNumberFormat="1" applyFont="1" applyFill="1" applyBorder="1" applyAlignment="1">
      <alignment horizontal="center"/>
      <protection/>
    </xf>
    <xf numFmtId="0" fontId="1" fillId="0" borderId="1" xfId="21" applyFont="1" applyBorder="1">
      <alignment/>
      <protection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81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11" fillId="0" borderId="0" xfId="19" applyFont="1">
      <alignment/>
      <protection/>
    </xf>
    <xf numFmtId="0" fontId="12" fillId="0" borderId="1" xfId="19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/>
      <protection/>
    </xf>
    <xf numFmtId="0" fontId="11" fillId="0" borderId="1" xfId="19" applyFont="1" applyBorder="1" applyAlignment="1">
      <alignment horizontal="left" vertical="center" wrapText="1"/>
      <protection/>
    </xf>
    <xf numFmtId="0" fontId="11" fillId="0" borderId="1" xfId="19" applyFont="1" applyFill="1" applyBorder="1" applyAlignment="1">
      <alignment horizontal="left" vertical="center" wrapText="1"/>
      <protection/>
    </xf>
    <xf numFmtId="0" fontId="11" fillId="0" borderId="1" xfId="19" applyFont="1" applyBorder="1">
      <alignment/>
      <protection/>
    </xf>
    <xf numFmtId="0" fontId="12" fillId="0" borderId="1" xfId="19" applyFont="1" applyFill="1" applyBorder="1" applyAlignment="1">
      <alignment horizontal="left" vertical="center" wrapText="1"/>
      <protection/>
    </xf>
    <xf numFmtId="2" fontId="11" fillId="0" borderId="1" xfId="19" applyNumberFormat="1" applyFont="1" applyBorder="1" applyAlignment="1">
      <alignment horizontal="center" vertical="center" wrapText="1"/>
      <protection/>
    </xf>
    <xf numFmtId="2" fontId="11" fillId="0" borderId="1" xfId="19" applyNumberFormat="1" applyFont="1" applyBorder="1" applyAlignment="1">
      <alignment horizontal="center" vertical="center"/>
      <protection/>
    </xf>
    <xf numFmtId="2" fontId="12" fillId="0" borderId="1" xfId="19" applyNumberFormat="1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 wrapText="1"/>
      <protection/>
    </xf>
    <xf numFmtId="49" fontId="1" fillId="0" borderId="1" xfId="21" applyNumberFormat="1" applyFont="1" applyBorder="1" applyAlignment="1">
      <alignment horizontal="center"/>
      <protection/>
    </xf>
    <xf numFmtId="0" fontId="9" fillId="0" borderId="0" xfId="20" applyFont="1">
      <alignment/>
      <protection/>
    </xf>
    <xf numFmtId="0" fontId="9" fillId="0" borderId="0" xfId="20" applyFont="1" applyFill="1">
      <alignment/>
      <protection/>
    </xf>
    <xf numFmtId="0" fontId="13" fillId="0" borderId="1" xfId="20" applyFont="1" applyBorder="1">
      <alignment/>
      <protection/>
    </xf>
    <xf numFmtId="0" fontId="9" fillId="0" borderId="1" xfId="20" applyFont="1" applyBorder="1">
      <alignment/>
      <protection/>
    </xf>
    <xf numFmtId="2" fontId="9" fillId="0" borderId="1" xfId="20" applyNumberFormat="1" applyFont="1" applyBorder="1" applyAlignment="1">
      <alignment horizontal="center"/>
      <protection/>
    </xf>
    <xf numFmtId="0" fontId="9" fillId="0" borderId="1" xfId="20" applyFont="1" applyBorder="1" applyAlignment="1">
      <alignment horizontal="center"/>
      <protection/>
    </xf>
    <xf numFmtId="4" fontId="9" fillId="0" borderId="1" xfId="20" applyNumberFormat="1" applyFont="1" applyBorder="1" applyAlignment="1">
      <alignment horizontal="center"/>
      <protection/>
    </xf>
    <xf numFmtId="2" fontId="9" fillId="0" borderId="1" xfId="20" applyNumberFormat="1" applyFont="1" applyBorder="1" applyAlignment="1">
      <alignment horizontal="center" wrapText="1"/>
      <protection/>
    </xf>
    <xf numFmtId="4" fontId="9" fillId="0" borderId="1" xfId="20" applyNumberFormat="1" applyFont="1" applyBorder="1" applyAlignment="1">
      <alignment horizontal="center" wrapText="1"/>
      <protection/>
    </xf>
    <xf numFmtId="4" fontId="10" fillId="0" borderId="1" xfId="20" applyNumberFormat="1" applyFont="1" applyBorder="1" applyAlignment="1">
      <alignment horizontal="center"/>
      <protection/>
    </xf>
    <xf numFmtId="0" fontId="9" fillId="0" borderId="0" xfId="19" applyFont="1" applyAlignment="1">
      <alignment horizontal="right" vertical="center"/>
      <protection/>
    </xf>
    <xf numFmtId="4" fontId="1" fillId="0" borderId="12" xfId="0" applyNumberFormat="1" applyFont="1" applyBorder="1" applyAlignment="1">
      <alignment horizontal="center"/>
    </xf>
    <xf numFmtId="4" fontId="1" fillId="0" borderId="1" xfId="21" applyNumberFormat="1" applyFont="1" applyFill="1" applyBorder="1" applyAlignment="1">
      <alignment horizontal="center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4" fontId="9" fillId="0" borderId="13" xfId="20" applyNumberFormat="1" applyFont="1" applyFill="1" applyBorder="1" applyAlignment="1">
      <alignment horizontal="right"/>
      <protection/>
    </xf>
    <xf numFmtId="0" fontId="9" fillId="0" borderId="8" xfId="20" applyFont="1" applyBorder="1">
      <alignment/>
      <protection/>
    </xf>
    <xf numFmtId="4" fontId="9" fillId="0" borderId="13" xfId="20" applyNumberFormat="1" applyFont="1" applyFill="1" applyBorder="1" applyAlignment="1">
      <alignment horizontal="center"/>
      <protection/>
    </xf>
    <xf numFmtId="4" fontId="9" fillId="0" borderId="8" xfId="20" applyNumberFormat="1" applyFont="1" applyBorder="1" applyAlignment="1">
      <alignment horizontal="center"/>
      <protection/>
    </xf>
    <xf numFmtId="4" fontId="10" fillId="0" borderId="13" xfId="20" applyNumberFormat="1" applyFont="1" applyFill="1" applyBorder="1" applyAlignment="1">
      <alignment horizontal="center"/>
      <protection/>
    </xf>
    <xf numFmtId="4" fontId="10" fillId="0" borderId="9" xfId="20" applyNumberFormat="1" applyFont="1" applyBorder="1" applyAlignment="1">
      <alignment horizontal="center"/>
      <protection/>
    </xf>
    <xf numFmtId="0" fontId="9" fillId="0" borderId="13" xfId="20" applyFont="1" applyBorder="1">
      <alignment/>
      <protection/>
    </xf>
    <xf numFmtId="4" fontId="9" fillId="0" borderId="13" xfId="20" applyNumberFormat="1" applyFont="1" applyBorder="1" applyAlignment="1">
      <alignment horizontal="center"/>
      <protection/>
    </xf>
    <xf numFmtId="4" fontId="10" fillId="0" borderId="13" xfId="20" applyNumberFormat="1" applyFont="1" applyBorder="1" applyAlignment="1">
      <alignment horizontal="center"/>
      <protection/>
    </xf>
    <xf numFmtId="2" fontId="9" fillId="0" borderId="13" xfId="20" applyNumberFormat="1" applyFont="1" applyBorder="1" applyAlignment="1">
      <alignment horizontal="center"/>
      <protection/>
    </xf>
    <xf numFmtId="0" fontId="9" fillId="0" borderId="13" xfId="20" applyFont="1" applyBorder="1" applyAlignment="1">
      <alignment horizontal="center"/>
      <protection/>
    </xf>
    <xf numFmtId="2" fontId="9" fillId="0" borderId="8" xfId="20" applyNumberFormat="1" applyFont="1" applyBorder="1" applyAlignment="1">
      <alignment horizontal="center"/>
      <protection/>
    </xf>
    <xf numFmtId="0" fontId="9" fillId="0" borderId="8" xfId="20" applyFont="1" applyBorder="1" applyAlignment="1">
      <alignment horizontal="center"/>
      <protection/>
    </xf>
    <xf numFmtId="0" fontId="10" fillId="0" borderId="13" xfId="20" applyFont="1" applyBorder="1" applyAlignment="1">
      <alignment horizontal="center"/>
      <protection/>
    </xf>
    <xf numFmtId="0" fontId="9" fillId="0" borderId="14" xfId="20" applyFont="1" applyBorder="1" applyAlignment="1">
      <alignment horizontal="center"/>
      <protection/>
    </xf>
    <xf numFmtId="0" fontId="9" fillId="0" borderId="11" xfId="20" applyFont="1" applyBorder="1" applyAlignment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0" fontId="10" fillId="0" borderId="15" xfId="20" applyFont="1" applyBorder="1">
      <alignment/>
      <protection/>
    </xf>
    <xf numFmtId="0" fontId="9" fillId="0" borderId="15" xfId="20" applyFont="1" applyBorder="1">
      <alignment/>
      <protection/>
    </xf>
    <xf numFmtId="0" fontId="9" fillId="0" borderId="15" xfId="20" applyFont="1" applyBorder="1" applyAlignment="1">
      <alignment wrapText="1"/>
      <protection/>
    </xf>
    <xf numFmtId="0" fontId="10" fillId="0" borderId="15" xfId="20" applyFont="1" applyBorder="1" applyAlignment="1">
      <alignment wrapText="1"/>
      <protection/>
    </xf>
    <xf numFmtId="0" fontId="13" fillId="0" borderId="13" xfId="20" applyFont="1" applyBorder="1">
      <alignment/>
      <protection/>
    </xf>
    <xf numFmtId="0" fontId="13" fillId="0" borderId="8" xfId="20" applyFont="1" applyBorder="1">
      <alignment/>
      <protection/>
    </xf>
    <xf numFmtId="4" fontId="9" fillId="0" borderId="13" xfId="20" applyNumberFormat="1" applyFont="1" applyBorder="1" applyAlignment="1">
      <alignment horizontal="center" wrapText="1"/>
      <protection/>
    </xf>
    <xf numFmtId="4" fontId="9" fillId="0" borderId="8" xfId="20" applyNumberFormat="1" applyFont="1" applyBorder="1" applyAlignment="1">
      <alignment horizontal="center" wrapText="1"/>
      <protection/>
    </xf>
    <xf numFmtId="2" fontId="9" fillId="0" borderId="8" xfId="20" applyNumberFormat="1" applyFont="1" applyBorder="1" applyAlignment="1">
      <alignment horizontal="center" wrapText="1"/>
      <protection/>
    </xf>
    <xf numFmtId="0" fontId="9" fillId="0" borderId="9" xfId="20" applyFont="1" applyBorder="1" applyAlignment="1">
      <alignment horizontal="center"/>
      <protection/>
    </xf>
    <xf numFmtId="0" fontId="9" fillId="0" borderId="13" xfId="20" applyFont="1" applyFill="1" applyBorder="1" applyAlignment="1">
      <alignment horizontal="center"/>
      <protection/>
    </xf>
    <xf numFmtId="0" fontId="9" fillId="0" borderId="14" xfId="20" applyFont="1" applyFill="1" applyBorder="1" applyAlignment="1">
      <alignment horizontal="center"/>
      <protection/>
    </xf>
    <xf numFmtId="4" fontId="10" fillId="0" borderId="14" xfId="20" applyNumberFormat="1" applyFont="1" applyBorder="1" applyAlignment="1">
      <alignment horizontal="center"/>
      <protection/>
    </xf>
    <xf numFmtId="0" fontId="9" fillId="0" borderId="15" xfId="21" applyFont="1" applyFill="1" applyBorder="1" applyAlignment="1">
      <alignment horizontal="left" wrapText="1"/>
      <protection/>
    </xf>
    <xf numFmtId="49" fontId="9" fillId="0" borderId="15" xfId="22" applyNumberFormat="1" applyFont="1" applyFill="1" applyBorder="1" applyAlignment="1" applyProtection="1">
      <alignment horizontal="left" wrapText="1"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9" fontId="10" fillId="0" borderId="15" xfId="20" applyNumberFormat="1" applyFont="1" applyBorder="1" applyAlignment="1">
      <alignment horizontal="left" vertical="center" wrapText="1"/>
      <protection/>
    </xf>
    <xf numFmtId="49" fontId="3" fillId="0" borderId="2" xfId="22" applyNumberFormat="1" applyFont="1" applyFill="1" applyBorder="1" applyAlignment="1" applyProtection="1">
      <alignment horizontal="left" wrapText="1"/>
      <protection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49" fontId="1" fillId="0" borderId="2" xfId="22" applyNumberFormat="1" applyFont="1" applyFill="1" applyBorder="1" applyAlignment="1" applyProtection="1">
      <alignment horizontal="left" wrapText="1"/>
      <protection/>
    </xf>
    <xf numFmtId="4" fontId="10" fillId="0" borderId="13" xfId="20" applyNumberFormat="1" applyFont="1" applyBorder="1" applyAlignment="1">
      <alignment horizontal="center" wrapText="1"/>
      <protection/>
    </xf>
    <xf numFmtId="0" fontId="9" fillId="0" borderId="7" xfId="20" applyFont="1" applyBorder="1">
      <alignment/>
      <protection/>
    </xf>
    <xf numFmtId="0" fontId="9" fillId="0" borderId="7" xfId="20" applyFont="1" applyBorder="1" applyAlignment="1">
      <alignment horizontal="center"/>
      <protection/>
    </xf>
    <xf numFmtId="4" fontId="9" fillId="0" borderId="7" xfId="20" applyNumberFormat="1" applyFont="1" applyBorder="1" applyAlignment="1">
      <alignment horizontal="center"/>
      <protection/>
    </xf>
    <xf numFmtId="0" fontId="9" fillId="0" borderId="1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9" fillId="0" borderId="7" xfId="20" applyFont="1" applyBorder="1" applyAlignment="1">
      <alignment horizontal="center" vertical="center" wrapText="1"/>
      <protection/>
    </xf>
    <xf numFmtId="0" fontId="6" fillId="0" borderId="13" xfId="20" applyFont="1" applyBorder="1">
      <alignment/>
      <protection/>
    </xf>
    <xf numFmtId="0" fontId="6" fillId="0" borderId="8" xfId="20" applyFont="1" applyBorder="1">
      <alignment/>
      <protection/>
    </xf>
    <xf numFmtId="4" fontId="9" fillId="0" borderId="8" xfId="20" applyNumberFormat="1" applyFont="1" applyBorder="1">
      <alignment/>
      <protection/>
    </xf>
    <xf numFmtId="4" fontId="9" fillId="0" borderId="14" xfId="20" applyNumberFormat="1" applyFont="1" applyBorder="1" applyAlignment="1">
      <alignment horizontal="center"/>
      <protection/>
    </xf>
    <xf numFmtId="4" fontId="9" fillId="0" borderId="9" xfId="20" applyNumberFormat="1" applyFont="1" applyBorder="1" applyAlignment="1">
      <alignment horizontal="center"/>
      <protection/>
    </xf>
    <xf numFmtId="4" fontId="9" fillId="0" borderId="11" xfId="20" applyNumberFormat="1" applyFont="1" applyBorder="1" applyAlignment="1">
      <alignment horizontal="center"/>
      <protection/>
    </xf>
    <xf numFmtId="0" fontId="9" fillId="0" borderId="0" xfId="20" applyFont="1" applyAlignment="1">
      <alignment horizontal="right" wrapText="1"/>
      <protection/>
    </xf>
    <xf numFmtId="0" fontId="9" fillId="0" borderId="0" xfId="20" applyFont="1" applyAlignment="1">
      <alignment horizontal="right"/>
      <protection/>
    </xf>
    <xf numFmtId="49" fontId="9" fillId="0" borderId="15" xfId="23" applyNumberFormat="1" applyFont="1" applyFill="1" applyBorder="1" applyAlignment="1" applyProtection="1">
      <alignment wrapText="1"/>
      <protection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2" fillId="0" borderId="18" xfId="19" applyFont="1" applyBorder="1" applyAlignment="1">
      <alignment horizontal="center" vertical="center" wrapText="1"/>
      <protection/>
    </xf>
    <xf numFmtId="0" fontId="12" fillId="0" borderId="3" xfId="19" applyFont="1" applyBorder="1" applyAlignment="1">
      <alignment horizontal="center" vertical="center" wrapText="1"/>
      <protection/>
    </xf>
    <xf numFmtId="0" fontId="11" fillId="0" borderId="17" xfId="19" applyFont="1" applyBorder="1" applyAlignment="1">
      <alignment horizontal="center" vertical="center" wrapText="1"/>
      <protection/>
    </xf>
    <xf numFmtId="4" fontId="9" fillId="0" borderId="0" xfId="0" applyNumberFormat="1" applyFont="1" applyAlignment="1">
      <alignment horizontal="right"/>
    </xf>
    <xf numFmtId="9" fontId="1" fillId="0" borderId="3" xfId="0" applyNumberFormat="1" applyFont="1" applyFill="1" applyBorder="1" applyAlignment="1">
      <alignment horizontal="left" vertical="top" wrapText="1"/>
    </xf>
    <xf numFmtId="9" fontId="1" fillId="0" borderId="12" xfId="0" applyNumberFormat="1" applyFont="1" applyFill="1" applyBorder="1" applyAlignment="1">
      <alignment horizontal="left" vertical="top" wrapText="1"/>
    </xf>
    <xf numFmtId="9" fontId="1" fillId="0" borderId="17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19" applyFont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12" fillId="0" borderId="7" xfId="19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9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9" fillId="0" borderId="22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9" fillId="0" borderId="6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right" wrapText="1"/>
      <protection/>
    </xf>
    <xf numFmtId="0" fontId="10" fillId="0" borderId="0" xfId="20" applyFont="1" applyAlignment="1">
      <alignment horizontal="center"/>
      <protection/>
    </xf>
    <xf numFmtId="0" fontId="9" fillId="0" borderId="23" xfId="20" applyFont="1" applyBorder="1" applyAlignment="1">
      <alignment horizontal="center" vertical="center" wrapText="1"/>
      <protection/>
    </xf>
    <xf numFmtId="0" fontId="9" fillId="0" borderId="2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right"/>
      <protection/>
    </xf>
    <xf numFmtId="0" fontId="9" fillId="0" borderId="25" xfId="20" applyFont="1" applyBorder="1" applyAlignment="1">
      <alignment horizontal="center" vertical="center" wrapText="1"/>
      <protection/>
    </xf>
    <xf numFmtId="0" fontId="9" fillId="0" borderId="26" xfId="20" applyFont="1" applyBorder="1" applyAlignment="1">
      <alignment horizontal="center" vertical="center" wrapText="1"/>
      <protection/>
    </xf>
    <xf numFmtId="0" fontId="9" fillId="0" borderId="27" xfId="20" applyFont="1" applyBorder="1" applyAlignment="1">
      <alignment horizontal="center" vertical="center"/>
      <protection/>
    </xf>
    <xf numFmtId="0" fontId="9" fillId="0" borderId="24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9" fillId="0" borderId="28" xfId="20" applyFont="1" applyFill="1" applyBorder="1" applyAlignment="1">
      <alignment horizontal="center" vertical="center" wrapText="1"/>
      <protection/>
    </xf>
    <xf numFmtId="0" fontId="9" fillId="0" borderId="29" xfId="20" applyFont="1" applyFill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9" fillId="0" borderId="17" xfId="20" applyFont="1" applyBorder="1" applyAlignment="1">
      <alignment horizontal="center" vertical="center" wrapText="1"/>
      <protection/>
    </xf>
    <xf numFmtId="0" fontId="9" fillId="0" borderId="30" xfId="20" applyFont="1" applyBorder="1" applyAlignment="1">
      <alignment horizontal="center" vertical="center" wrapText="1"/>
      <protection/>
    </xf>
    <xf numFmtId="0" fontId="9" fillId="0" borderId="31" xfId="20" applyFont="1" applyBorder="1" applyAlignment="1">
      <alignment horizontal="center" vertical="center" wrapText="1"/>
      <protection/>
    </xf>
    <xf numFmtId="0" fontId="9" fillId="0" borderId="32" xfId="20" applyFont="1" applyBorder="1" applyAlignment="1">
      <alignment horizontal="center" vertical="center" wrapText="1"/>
      <protection/>
    </xf>
    <xf numFmtId="0" fontId="9" fillId="0" borderId="33" xfId="20" applyFont="1" applyBorder="1" applyAlignment="1">
      <alignment horizontal="center" vertical="center" wrapText="1"/>
      <protection/>
    </xf>
    <xf numFmtId="0" fontId="9" fillId="0" borderId="34" xfId="20" applyFont="1" applyBorder="1" applyAlignment="1">
      <alignment horizontal="center" vertical="center" wrapText="1"/>
      <protection/>
    </xf>
    <xf numFmtId="0" fontId="9" fillId="0" borderId="35" xfId="20" applyFont="1" applyBorder="1" applyAlignment="1">
      <alignment horizontal="center" vertical="center" wrapText="1"/>
      <protection/>
    </xf>
  </cellXfs>
  <cellStyles count="13">
    <cellStyle name="Normal" xfId="0"/>
    <cellStyle name="Currency" xfId="15"/>
    <cellStyle name="Currency [0]" xfId="16"/>
    <cellStyle name="Обычный 2" xfId="17"/>
    <cellStyle name="Обычный_Вода" xfId="18"/>
    <cellStyle name="Обычный_Информация по РСО 2 л." xfId="19"/>
    <cellStyle name="Обычный_расчет тарифа - тепло" xfId="20"/>
    <cellStyle name="Обычный_Ругозерское ЖКХ - Тариф на тепловую энергию 2011" xfId="21"/>
    <cellStyle name="Обычный_тарифы на 2002г с 1-01" xfId="22"/>
    <cellStyle name="Обычный_Тепло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18" sqref="H18"/>
    </sheetView>
  </sheetViews>
  <sheetFormatPr defaultColWidth="9.140625" defaultRowHeight="12.75"/>
  <cols>
    <col min="1" max="1" width="6.57421875" style="0" customWidth="1"/>
    <col min="2" max="2" width="46.28125" style="0" customWidth="1"/>
    <col min="3" max="3" width="12.421875" style="0" customWidth="1"/>
    <col min="4" max="4" width="12.57421875" style="0" customWidth="1"/>
    <col min="5" max="5" width="12.00390625" style="0" customWidth="1"/>
    <col min="6" max="6" width="12.140625" style="0" customWidth="1"/>
  </cols>
  <sheetData>
    <row r="1" spans="1:6" ht="15.75">
      <c r="A1" s="40"/>
      <c r="B1" s="40"/>
      <c r="C1" s="40"/>
      <c r="D1" s="40"/>
      <c r="E1" s="176" t="s">
        <v>95</v>
      </c>
      <c r="F1" s="176"/>
    </row>
    <row r="2" spans="1:6" ht="15.75">
      <c r="A2" s="40"/>
      <c r="B2" s="40"/>
      <c r="C2" s="40"/>
      <c r="D2" s="40"/>
      <c r="E2" s="40"/>
      <c r="F2" s="40"/>
    </row>
    <row r="3" spans="1:6" ht="31.5" customHeight="1">
      <c r="A3" s="40"/>
      <c r="B3" s="177" t="s">
        <v>232</v>
      </c>
      <c r="C3" s="177"/>
      <c r="D3" s="177"/>
      <c r="E3" s="177"/>
      <c r="F3" s="177"/>
    </row>
    <row r="4" spans="1:6" ht="15.75">
      <c r="A4" s="40"/>
      <c r="B4" s="40"/>
      <c r="C4" s="40"/>
      <c r="D4" s="40"/>
      <c r="E4" s="40"/>
      <c r="F4" s="40"/>
    </row>
    <row r="5" spans="1:6" ht="31.5">
      <c r="A5" s="41" t="s">
        <v>109</v>
      </c>
      <c r="B5" s="42" t="s">
        <v>110</v>
      </c>
      <c r="C5" s="42" t="s">
        <v>111</v>
      </c>
      <c r="D5" s="42" t="s">
        <v>112</v>
      </c>
      <c r="E5" s="42" t="s">
        <v>113</v>
      </c>
      <c r="F5" s="42" t="s">
        <v>114</v>
      </c>
    </row>
    <row r="6" spans="1:6" ht="15.75">
      <c r="A6" s="41">
        <v>1</v>
      </c>
      <c r="B6" s="43" t="s">
        <v>115</v>
      </c>
      <c r="C6" s="44" t="s">
        <v>116</v>
      </c>
      <c r="D6" s="45">
        <f>'Калькуляция 2016-2018'!E51</f>
        <v>2313.168208</v>
      </c>
      <c r="E6" s="45" t="s">
        <v>98</v>
      </c>
      <c r="F6" s="45" t="s">
        <v>98</v>
      </c>
    </row>
    <row r="7" spans="1:6" ht="31.5">
      <c r="A7" s="41">
        <v>2</v>
      </c>
      <c r="B7" s="43" t="s">
        <v>117</v>
      </c>
      <c r="C7" s="44" t="s">
        <v>101</v>
      </c>
      <c r="D7" s="45" t="s">
        <v>98</v>
      </c>
      <c r="E7" s="45">
        <v>1</v>
      </c>
      <c r="F7" s="45">
        <v>1</v>
      </c>
    </row>
    <row r="8" spans="1:6" ht="15.75">
      <c r="A8" s="41">
        <v>3</v>
      </c>
      <c r="B8" s="43" t="s">
        <v>118</v>
      </c>
      <c r="C8" s="44" t="s">
        <v>101</v>
      </c>
      <c r="D8" s="45">
        <v>0.5</v>
      </c>
      <c r="E8" s="45">
        <v>0.5</v>
      </c>
      <c r="F8" s="45">
        <v>0.5</v>
      </c>
    </row>
    <row r="9" spans="1:6" ht="15.75">
      <c r="A9" s="41">
        <v>4</v>
      </c>
      <c r="B9" s="43" t="s">
        <v>119</v>
      </c>
      <c r="C9" s="44"/>
      <c r="D9" s="45"/>
      <c r="E9" s="45"/>
      <c r="F9" s="45"/>
    </row>
    <row r="10" spans="1:6" ht="45">
      <c r="A10" s="41" t="s">
        <v>99</v>
      </c>
      <c r="B10" s="46" t="s">
        <v>120</v>
      </c>
      <c r="C10" s="44" t="s">
        <v>121</v>
      </c>
      <c r="D10" s="45">
        <v>0</v>
      </c>
      <c r="E10" s="45">
        <v>0</v>
      </c>
      <c r="F10" s="45">
        <v>0</v>
      </c>
    </row>
    <row r="11" spans="1:6" ht="49.5" customHeight="1">
      <c r="A11" s="41" t="s">
        <v>100</v>
      </c>
      <c r="B11" s="46" t="s">
        <v>122</v>
      </c>
      <c r="C11" s="44" t="s">
        <v>123</v>
      </c>
      <c r="D11" s="45">
        <v>0</v>
      </c>
      <c r="E11" s="45">
        <v>0</v>
      </c>
      <c r="F11" s="45">
        <v>0</v>
      </c>
    </row>
    <row r="12" spans="1:6" ht="31.5">
      <c r="A12" s="41">
        <v>5</v>
      </c>
      <c r="B12" s="43" t="s">
        <v>124</v>
      </c>
      <c r="C12" s="44"/>
      <c r="D12" s="45"/>
      <c r="E12" s="45"/>
      <c r="F12" s="45"/>
    </row>
    <row r="13" spans="1:6" ht="61.5" customHeight="1">
      <c r="A13" s="41" t="s">
        <v>125</v>
      </c>
      <c r="B13" s="46" t="s">
        <v>207</v>
      </c>
      <c r="C13" s="44" t="s">
        <v>75</v>
      </c>
      <c r="D13" s="45" t="e">
        <f>#REF!</f>
        <v>#REF!</v>
      </c>
      <c r="E13" s="45" t="e">
        <f>D13</f>
        <v>#REF!</v>
      </c>
      <c r="F13" s="45" t="e">
        <f>E13</f>
        <v>#REF!</v>
      </c>
    </row>
    <row r="14" spans="1:6" ht="47.25" customHeight="1">
      <c r="A14" s="41" t="s">
        <v>126</v>
      </c>
      <c r="B14" s="46" t="s">
        <v>206</v>
      </c>
      <c r="C14" s="44" t="s">
        <v>127</v>
      </c>
      <c r="D14" s="45" t="e">
        <f>#REF!</f>
        <v>#REF!</v>
      </c>
      <c r="E14" s="45" t="e">
        <f>D14</f>
        <v>#REF!</v>
      </c>
      <c r="F14" s="45" t="e">
        <f>E14</f>
        <v>#REF!</v>
      </c>
    </row>
    <row r="15" spans="1:6" ht="45">
      <c r="A15" s="41" t="s">
        <v>128</v>
      </c>
      <c r="B15" s="46" t="s">
        <v>129</v>
      </c>
      <c r="C15" s="44" t="s">
        <v>130</v>
      </c>
      <c r="D15" s="77" t="e">
        <f>D13/D16</f>
        <v>#REF!</v>
      </c>
      <c r="E15" s="77" t="e">
        <f>E13/E16</f>
        <v>#REF!</v>
      </c>
      <c r="F15" s="77" t="e">
        <f>F13/F16</f>
        <v>#REF!</v>
      </c>
    </row>
    <row r="16" spans="1:6" ht="15.75">
      <c r="A16" s="41" t="s">
        <v>131</v>
      </c>
      <c r="B16" s="46" t="s">
        <v>132</v>
      </c>
      <c r="C16" s="44" t="s">
        <v>133</v>
      </c>
      <c r="D16" s="45">
        <v>255.37</v>
      </c>
      <c r="E16" s="45">
        <v>255.37</v>
      </c>
      <c r="F16" s="45">
        <v>255.37</v>
      </c>
    </row>
    <row r="17" spans="1:6" ht="47.25">
      <c r="A17" s="41">
        <v>6</v>
      </c>
      <c r="B17" s="43" t="s">
        <v>231</v>
      </c>
      <c r="C17" s="44" t="s">
        <v>116</v>
      </c>
      <c r="D17" s="77" t="s">
        <v>98</v>
      </c>
      <c r="E17" s="77" t="s">
        <v>98</v>
      </c>
      <c r="F17" s="77" t="s">
        <v>98</v>
      </c>
    </row>
    <row r="18" spans="1:6" ht="15.75">
      <c r="A18" s="41">
        <v>7</v>
      </c>
      <c r="B18" s="43" t="s">
        <v>134</v>
      </c>
      <c r="C18" s="44" t="s">
        <v>116</v>
      </c>
      <c r="D18" s="45" t="s">
        <v>98</v>
      </c>
      <c r="E18" s="45" t="s">
        <v>98</v>
      </c>
      <c r="F18" s="45" t="s">
        <v>98</v>
      </c>
    </row>
    <row r="19" spans="1:6" ht="15.75">
      <c r="A19" s="40"/>
      <c r="B19" s="40"/>
      <c r="C19" s="40"/>
      <c r="D19" s="40"/>
      <c r="E19" s="40"/>
      <c r="F19" s="40"/>
    </row>
    <row r="20" spans="1:6" ht="15.75">
      <c r="A20" s="40"/>
      <c r="B20" s="40" t="s">
        <v>135</v>
      </c>
      <c r="C20" s="40"/>
      <c r="D20" s="40"/>
      <c r="E20" s="40"/>
      <c r="F20" s="40"/>
    </row>
  </sheetData>
  <mergeCells count="2">
    <mergeCell ref="E1:F1"/>
    <mergeCell ref="B3:F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16" sqref="G16"/>
    </sheetView>
  </sheetViews>
  <sheetFormatPr defaultColWidth="9.140625" defaultRowHeight="12.75"/>
  <cols>
    <col min="1" max="1" width="4.421875" style="0" customWidth="1"/>
    <col min="2" max="2" width="54.7109375" style="0" customWidth="1"/>
    <col min="3" max="3" width="14.00390625" style="0" customWidth="1"/>
    <col min="4" max="4" width="15.28125" style="0" customWidth="1"/>
    <col min="5" max="5" width="19.00390625" style="0" customWidth="1"/>
  </cols>
  <sheetData>
    <row r="1" spans="1:5" ht="15.75">
      <c r="A1" s="80"/>
      <c r="B1" s="80"/>
      <c r="C1" s="80"/>
      <c r="D1" s="80"/>
      <c r="E1" s="103" t="s">
        <v>96</v>
      </c>
    </row>
    <row r="2" spans="1:5" ht="15.75">
      <c r="A2" s="80"/>
      <c r="B2" s="80"/>
      <c r="C2" s="80"/>
      <c r="D2" s="80"/>
      <c r="E2" s="103"/>
    </row>
    <row r="3" spans="1:5" ht="50.25" customHeight="1">
      <c r="A3" s="178" t="s">
        <v>210</v>
      </c>
      <c r="B3" s="178"/>
      <c r="C3" s="178"/>
      <c r="D3" s="178"/>
      <c r="E3" s="178"/>
    </row>
    <row r="4" spans="1:5" ht="18" customHeight="1">
      <c r="A4" s="179" t="s">
        <v>73</v>
      </c>
      <c r="B4" s="179" t="s">
        <v>176</v>
      </c>
      <c r="C4" s="181" t="s">
        <v>177</v>
      </c>
      <c r="D4" s="166"/>
      <c r="E4" s="167" t="s">
        <v>3</v>
      </c>
    </row>
    <row r="5" spans="1:5" ht="42" customHeight="1">
      <c r="A5" s="180"/>
      <c r="B5" s="180"/>
      <c r="C5" s="81" t="s">
        <v>178</v>
      </c>
      <c r="D5" s="81" t="s">
        <v>94</v>
      </c>
      <c r="E5" s="168"/>
    </row>
    <row r="6" spans="1:5" ht="38.25">
      <c r="A6" s="83">
        <v>1</v>
      </c>
      <c r="B6" s="84" t="s">
        <v>179</v>
      </c>
      <c r="C6" s="88"/>
      <c r="D6" s="88"/>
      <c r="E6" s="82"/>
    </row>
    <row r="7" spans="1:5" ht="30.75" customHeight="1">
      <c r="A7" s="83">
        <v>2</v>
      </c>
      <c r="B7" s="84" t="s">
        <v>180</v>
      </c>
      <c r="C7" s="89"/>
      <c r="D7" s="89"/>
      <c r="E7" s="82"/>
    </row>
    <row r="8" spans="1:5" ht="42.75" customHeight="1">
      <c r="A8" s="83">
        <v>3</v>
      </c>
      <c r="B8" s="84" t="s">
        <v>181</v>
      </c>
      <c r="C8" s="89"/>
      <c r="D8" s="89"/>
      <c r="E8" s="84"/>
    </row>
    <row r="9" spans="1:5" ht="25.5">
      <c r="A9" s="83">
        <v>4</v>
      </c>
      <c r="B9" s="84" t="s">
        <v>182</v>
      </c>
      <c r="C9" s="39"/>
      <c r="D9" s="39"/>
      <c r="E9" s="39"/>
    </row>
    <row r="10" spans="1:5" ht="25.5">
      <c r="A10" s="83">
        <v>5</v>
      </c>
      <c r="B10" s="84" t="s">
        <v>183</v>
      </c>
      <c r="C10" s="89"/>
      <c r="D10" s="89"/>
      <c r="E10" s="84"/>
    </row>
    <row r="11" spans="1:5" ht="25.5">
      <c r="A11" s="83">
        <v>6</v>
      </c>
      <c r="B11" s="84" t="s">
        <v>184</v>
      </c>
      <c r="C11" s="89"/>
      <c r="D11" s="89"/>
      <c r="E11" s="83"/>
    </row>
    <row r="12" spans="1:5" ht="32.25" customHeight="1">
      <c r="A12" s="83">
        <v>7</v>
      </c>
      <c r="B12" s="84" t="s">
        <v>185</v>
      </c>
      <c r="C12" s="89"/>
      <c r="D12" s="89"/>
      <c r="E12" s="83"/>
    </row>
    <row r="13" spans="1:5" ht="25.5">
      <c r="A13" s="83">
        <v>8</v>
      </c>
      <c r="B13" s="84" t="s">
        <v>186</v>
      </c>
      <c r="C13" s="89"/>
      <c r="D13" s="89"/>
      <c r="E13" s="83"/>
    </row>
    <row r="14" spans="1:5" ht="25.5">
      <c r="A14" s="83">
        <v>9</v>
      </c>
      <c r="B14" s="84" t="s">
        <v>187</v>
      </c>
      <c r="C14" s="89"/>
      <c r="D14" s="89"/>
      <c r="E14" s="82"/>
    </row>
    <row r="15" spans="1:5" ht="25.5">
      <c r="A15" s="83">
        <v>10</v>
      </c>
      <c r="B15" s="84" t="s">
        <v>188</v>
      </c>
      <c r="C15" s="88"/>
      <c r="D15" s="88"/>
      <c r="E15" s="84"/>
    </row>
    <row r="16" spans="1:5" ht="25.5">
      <c r="A16" s="83">
        <v>11</v>
      </c>
      <c r="B16" s="84" t="s">
        <v>189</v>
      </c>
      <c r="C16" s="89"/>
      <c r="D16" s="89"/>
      <c r="E16" s="83"/>
    </row>
    <row r="17" spans="1:5" ht="25.5">
      <c r="A17" s="83">
        <v>12</v>
      </c>
      <c r="B17" s="84" t="s">
        <v>190</v>
      </c>
      <c r="C17" s="89"/>
      <c r="D17" s="89"/>
      <c r="E17" s="83"/>
    </row>
    <row r="18" spans="1:5" ht="25.5">
      <c r="A18" s="83">
        <v>13</v>
      </c>
      <c r="B18" s="84" t="s">
        <v>191</v>
      </c>
      <c r="C18" s="89"/>
      <c r="D18" s="89"/>
      <c r="E18" s="83"/>
    </row>
    <row r="19" spans="1:5" ht="25.5">
      <c r="A19" s="83">
        <v>14</v>
      </c>
      <c r="B19" s="85" t="s">
        <v>192</v>
      </c>
      <c r="C19" s="89"/>
      <c r="D19" s="89"/>
      <c r="E19" s="83"/>
    </row>
    <row r="20" spans="1:5" ht="25.5">
      <c r="A20" s="83">
        <v>15</v>
      </c>
      <c r="B20" s="85" t="s">
        <v>193</v>
      </c>
      <c r="C20" s="89"/>
      <c r="D20" s="89"/>
      <c r="E20" s="83"/>
    </row>
    <row r="21" spans="1:5" ht="38.25">
      <c r="A21" s="83">
        <v>16</v>
      </c>
      <c r="B21" s="85" t="s">
        <v>194</v>
      </c>
      <c r="C21" s="90"/>
      <c r="D21" s="90"/>
      <c r="E21" s="83"/>
    </row>
    <row r="22" spans="1:5" ht="12.75">
      <c r="A22" s="83">
        <v>17</v>
      </c>
      <c r="B22" s="85" t="s">
        <v>195</v>
      </c>
      <c r="C22" s="90"/>
      <c r="D22" s="90"/>
      <c r="E22" s="83"/>
    </row>
    <row r="23" spans="1:5" ht="12.75">
      <c r="A23" s="86"/>
      <c r="B23" s="87" t="s">
        <v>196</v>
      </c>
      <c r="C23" s="89">
        <f>SUM(C6:C22)</f>
        <v>0</v>
      </c>
      <c r="D23" s="89">
        <f>SUM(D6:D22)</f>
        <v>0</v>
      </c>
      <c r="E23" s="83"/>
    </row>
  </sheetData>
  <mergeCells count="5">
    <mergeCell ref="A3:E3"/>
    <mergeCell ref="A4:A5"/>
    <mergeCell ref="B4:B5"/>
    <mergeCell ref="C4:D4"/>
    <mergeCell ref="E4:E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SheetLayoutView="75" workbookViewId="0" topLeftCell="A7">
      <selection activeCell="A82" sqref="A82:IV83"/>
    </sheetView>
  </sheetViews>
  <sheetFormatPr defaultColWidth="9.140625" defaultRowHeight="12.75"/>
  <cols>
    <col min="1" max="1" width="6.421875" style="1" customWidth="1"/>
    <col min="2" max="2" width="42.421875" style="1" customWidth="1"/>
    <col min="3" max="3" width="14.00390625" style="2" customWidth="1"/>
    <col min="4" max="4" width="15.7109375" style="2" customWidth="1"/>
    <col min="5" max="5" width="16.140625" style="2" customWidth="1"/>
    <col min="6" max="6" width="15.7109375" style="2" customWidth="1"/>
    <col min="7" max="7" width="15.8515625" style="2" customWidth="1"/>
    <col min="8" max="8" width="46.57421875" style="5" customWidth="1"/>
    <col min="9" max="16384" width="9.140625" style="3" customWidth="1"/>
  </cols>
  <sheetData>
    <row r="1" ht="15" hidden="1">
      <c r="H1" s="4" t="s">
        <v>0</v>
      </c>
    </row>
    <row r="2" ht="15" hidden="1"/>
    <row r="3" spans="3:8" ht="15.75">
      <c r="C3" s="169" t="s">
        <v>96</v>
      </c>
      <c r="D3" s="169"/>
      <c r="E3" s="169"/>
      <c r="F3" s="169"/>
      <c r="G3" s="169"/>
      <c r="H3" s="169"/>
    </row>
    <row r="4" spans="3:8" ht="15">
      <c r="C4" s="79"/>
      <c r="D4" s="79"/>
      <c r="E4" s="79"/>
      <c r="F4" s="79"/>
      <c r="G4" s="79"/>
      <c r="H4" s="79"/>
    </row>
    <row r="5" spans="1:8" ht="32.25" customHeight="1">
      <c r="A5" s="173" t="s">
        <v>209</v>
      </c>
      <c r="B5" s="173"/>
      <c r="C5" s="173"/>
      <c r="D5" s="173"/>
      <c r="E5" s="173"/>
      <c r="F5" s="173"/>
      <c r="G5" s="173"/>
      <c r="H5" s="173"/>
    </row>
    <row r="6" spans="1:8" ht="19.5" customHeight="1">
      <c r="A6" s="145"/>
      <c r="B6" s="145"/>
      <c r="C6" s="145"/>
      <c r="D6" s="145"/>
      <c r="E6" s="145"/>
      <c r="F6" s="145"/>
      <c r="G6" s="145"/>
      <c r="H6" s="145"/>
    </row>
    <row r="7" spans="1:8" ht="19.5" customHeight="1">
      <c r="A7" s="164" t="s">
        <v>1</v>
      </c>
      <c r="B7" s="164" t="s">
        <v>2</v>
      </c>
      <c r="C7" s="175" t="s">
        <v>106</v>
      </c>
      <c r="D7" s="187" t="s">
        <v>107</v>
      </c>
      <c r="E7" s="165" t="s">
        <v>94</v>
      </c>
      <c r="F7" s="165"/>
      <c r="G7" s="165"/>
      <c r="H7" s="164" t="s">
        <v>3</v>
      </c>
    </row>
    <row r="8" spans="1:8" ht="21" customHeight="1">
      <c r="A8" s="164"/>
      <c r="B8" s="164"/>
      <c r="C8" s="163"/>
      <c r="D8" s="187"/>
      <c r="E8" s="6" t="s">
        <v>112</v>
      </c>
      <c r="F8" s="6" t="s">
        <v>113</v>
      </c>
      <c r="G8" s="6" t="s">
        <v>114</v>
      </c>
      <c r="H8" s="164"/>
    </row>
    <row r="9" spans="1:10" s="9" customFormat="1" ht="31.5" customHeight="1">
      <c r="A9" s="7" t="s">
        <v>199</v>
      </c>
      <c r="B9" s="47" t="s">
        <v>136</v>
      </c>
      <c r="C9" s="8">
        <v>5350.268338</v>
      </c>
      <c r="D9" s="8">
        <v>5860.11</v>
      </c>
      <c r="E9" s="8">
        <v>5849.246914624001</v>
      </c>
      <c r="F9" s="8">
        <v>6124.150554682831</v>
      </c>
      <c r="G9" s="8">
        <v>6412.862863196243</v>
      </c>
      <c r="H9" s="7"/>
      <c r="I9" s="3"/>
      <c r="J9" s="3"/>
    </row>
    <row r="10" spans="1:8" ht="29.25">
      <c r="A10" s="12" t="s">
        <v>139</v>
      </c>
      <c r="B10" s="29" t="s">
        <v>4</v>
      </c>
      <c r="C10" s="11">
        <v>4842.825699999999</v>
      </c>
      <c r="D10" s="11">
        <v>5074.44</v>
      </c>
      <c r="E10" s="11">
        <v>5085.971280000002</v>
      </c>
      <c r="F10" s="11">
        <v>5304.66804504</v>
      </c>
      <c r="G10" s="11">
        <v>5532.76877097672</v>
      </c>
      <c r="H10" s="174" t="s">
        <v>219</v>
      </c>
    </row>
    <row r="11" spans="1:8" ht="15">
      <c r="A11" s="12" t="s">
        <v>197</v>
      </c>
      <c r="B11" s="29" t="s">
        <v>5</v>
      </c>
      <c r="C11" s="11">
        <v>4842.825699999999</v>
      </c>
      <c r="D11" s="11">
        <v>5074.44</v>
      </c>
      <c r="E11" s="11">
        <v>5085.971280000002</v>
      </c>
      <c r="F11" s="11">
        <v>5304.66804504</v>
      </c>
      <c r="G11" s="11">
        <v>5532.76877097672</v>
      </c>
      <c r="H11" s="174"/>
    </row>
    <row r="12" spans="1:8" ht="15">
      <c r="A12" s="12"/>
      <c r="B12" s="36" t="s">
        <v>6</v>
      </c>
      <c r="C12" s="13">
        <v>4100</v>
      </c>
      <c r="D12" s="13">
        <v>4200</v>
      </c>
      <c r="E12" s="13">
        <v>4280.4</v>
      </c>
      <c r="F12" s="13">
        <v>4464.4572</v>
      </c>
      <c r="G12" s="13">
        <v>4656.4288596</v>
      </c>
      <c r="H12" s="174"/>
    </row>
    <row r="13" spans="1:8" ht="15">
      <c r="A13" s="12"/>
      <c r="B13" s="36" t="s">
        <v>7</v>
      </c>
      <c r="C13" s="13">
        <v>1181.177</v>
      </c>
      <c r="D13" s="13">
        <v>1208.2</v>
      </c>
      <c r="E13" s="13">
        <v>1188.2</v>
      </c>
      <c r="F13" s="13">
        <v>1188.2</v>
      </c>
      <c r="G13" s="13">
        <v>1188.2</v>
      </c>
      <c r="H13" s="174"/>
    </row>
    <row r="14" spans="1:8" ht="15" hidden="1">
      <c r="A14" s="12" t="s">
        <v>8</v>
      </c>
      <c r="B14" s="29" t="s">
        <v>9</v>
      </c>
      <c r="C14" s="11"/>
      <c r="D14" s="11"/>
      <c r="E14" s="11"/>
      <c r="F14" s="11"/>
      <c r="G14" s="11"/>
      <c r="H14" s="174"/>
    </row>
    <row r="15" spans="1:8" ht="15" hidden="1">
      <c r="A15" s="12"/>
      <c r="B15" s="36" t="s">
        <v>10</v>
      </c>
      <c r="C15" s="15"/>
      <c r="D15" s="15"/>
      <c r="E15" s="15"/>
      <c r="F15" s="15"/>
      <c r="G15" s="15"/>
      <c r="H15" s="174"/>
    </row>
    <row r="16" spans="1:8" ht="15" hidden="1">
      <c r="A16" s="12"/>
      <c r="B16" s="36" t="s">
        <v>11</v>
      </c>
      <c r="C16" s="13"/>
      <c r="D16" s="13"/>
      <c r="E16" s="13"/>
      <c r="F16" s="13"/>
      <c r="G16" s="13"/>
      <c r="H16" s="174"/>
    </row>
    <row r="17" spans="1:8" ht="15" hidden="1">
      <c r="A17" s="12" t="s">
        <v>12</v>
      </c>
      <c r="B17" s="29" t="s">
        <v>13</v>
      </c>
      <c r="C17" s="11"/>
      <c r="D17" s="11"/>
      <c r="E17" s="11"/>
      <c r="F17" s="11"/>
      <c r="G17" s="11"/>
      <c r="H17" s="174"/>
    </row>
    <row r="18" spans="1:8" ht="15" hidden="1">
      <c r="A18" s="12"/>
      <c r="B18" s="36" t="s">
        <v>10</v>
      </c>
      <c r="C18" s="14"/>
      <c r="D18" s="14"/>
      <c r="E18" s="14"/>
      <c r="F18" s="14"/>
      <c r="G18" s="14"/>
      <c r="H18" s="174"/>
    </row>
    <row r="19" spans="1:8" ht="15" hidden="1">
      <c r="A19" s="12"/>
      <c r="B19" s="36" t="s">
        <v>11</v>
      </c>
      <c r="C19" s="14"/>
      <c r="D19" s="14"/>
      <c r="E19" s="14"/>
      <c r="F19" s="14"/>
      <c r="G19" s="14"/>
      <c r="H19" s="174"/>
    </row>
    <row r="20" spans="1:8" ht="15" hidden="1">
      <c r="A20" s="12" t="s">
        <v>198</v>
      </c>
      <c r="B20" s="29" t="s">
        <v>14</v>
      </c>
      <c r="C20" s="11"/>
      <c r="D20" s="11"/>
      <c r="E20" s="11"/>
      <c r="F20" s="11"/>
      <c r="G20" s="11"/>
      <c r="H20" s="174"/>
    </row>
    <row r="21" spans="1:8" ht="15" hidden="1">
      <c r="A21" s="12"/>
      <c r="B21" s="36" t="s">
        <v>15</v>
      </c>
      <c r="C21" s="13"/>
      <c r="D21" s="13"/>
      <c r="E21" s="13"/>
      <c r="F21" s="13"/>
      <c r="G21" s="13"/>
      <c r="H21" s="174"/>
    </row>
    <row r="22" spans="1:8" ht="15" hidden="1">
      <c r="A22" s="12"/>
      <c r="B22" s="36" t="s">
        <v>16</v>
      </c>
      <c r="C22" s="13"/>
      <c r="D22" s="13"/>
      <c r="E22" s="13"/>
      <c r="F22" s="13"/>
      <c r="G22" s="13"/>
      <c r="H22" s="174"/>
    </row>
    <row r="23" spans="1:8" ht="15" hidden="1">
      <c r="A23" s="12" t="s">
        <v>17</v>
      </c>
      <c r="B23" s="29" t="s">
        <v>18</v>
      </c>
      <c r="C23" s="11"/>
      <c r="D23" s="11"/>
      <c r="E23" s="11"/>
      <c r="F23" s="11"/>
      <c r="G23" s="11"/>
      <c r="H23" s="174"/>
    </row>
    <row r="24" spans="1:8" ht="15" hidden="1">
      <c r="A24" s="12"/>
      <c r="B24" s="36" t="s">
        <v>15</v>
      </c>
      <c r="C24" s="13"/>
      <c r="D24" s="13"/>
      <c r="E24" s="13"/>
      <c r="F24" s="13"/>
      <c r="G24" s="13"/>
      <c r="H24" s="174"/>
    </row>
    <row r="25" spans="1:8" ht="15" hidden="1">
      <c r="A25" s="12"/>
      <c r="B25" s="36" t="s">
        <v>16</v>
      </c>
      <c r="C25" s="13"/>
      <c r="D25" s="13"/>
      <c r="E25" s="13"/>
      <c r="F25" s="13"/>
      <c r="G25" s="13"/>
      <c r="H25" s="174"/>
    </row>
    <row r="26" spans="1:8" ht="15" hidden="1">
      <c r="A26" s="12" t="s">
        <v>19</v>
      </c>
      <c r="B26" s="29" t="s">
        <v>20</v>
      </c>
      <c r="C26" s="11"/>
      <c r="D26" s="11"/>
      <c r="E26" s="11"/>
      <c r="F26" s="11"/>
      <c r="G26" s="11"/>
      <c r="H26" s="174"/>
    </row>
    <row r="27" spans="1:8" ht="15" hidden="1">
      <c r="A27" s="12"/>
      <c r="B27" s="36" t="s">
        <v>21</v>
      </c>
      <c r="C27" s="14"/>
      <c r="D27" s="14"/>
      <c r="E27" s="14"/>
      <c r="F27" s="14"/>
      <c r="G27" s="14"/>
      <c r="H27" s="174"/>
    </row>
    <row r="28" spans="1:8" ht="15" hidden="1">
      <c r="A28" s="12"/>
      <c r="B28" s="36" t="s">
        <v>22</v>
      </c>
      <c r="C28" s="14"/>
      <c r="D28" s="14"/>
      <c r="E28" s="14"/>
      <c r="F28" s="14"/>
      <c r="G28" s="14"/>
      <c r="H28" s="174"/>
    </row>
    <row r="29" spans="1:8" ht="15" hidden="1">
      <c r="A29" s="12" t="s">
        <v>23</v>
      </c>
      <c r="B29" s="29" t="s">
        <v>24</v>
      </c>
      <c r="C29" s="11"/>
      <c r="D29" s="11"/>
      <c r="E29" s="11"/>
      <c r="F29" s="11"/>
      <c r="G29" s="11"/>
      <c r="H29" s="174"/>
    </row>
    <row r="30" spans="1:8" ht="15" hidden="1">
      <c r="A30" s="12"/>
      <c r="B30" s="36" t="s">
        <v>15</v>
      </c>
      <c r="C30" s="13"/>
      <c r="D30" s="13"/>
      <c r="E30" s="13"/>
      <c r="F30" s="13"/>
      <c r="G30" s="13"/>
      <c r="H30" s="174"/>
    </row>
    <row r="31" spans="1:8" ht="15" hidden="1">
      <c r="A31" s="12"/>
      <c r="B31" s="36" t="s">
        <v>16</v>
      </c>
      <c r="C31" s="13"/>
      <c r="D31" s="13"/>
      <c r="E31" s="13"/>
      <c r="F31" s="13"/>
      <c r="G31" s="13"/>
      <c r="H31" s="174"/>
    </row>
    <row r="32" spans="1:8" ht="15" hidden="1">
      <c r="A32" s="12" t="s">
        <v>25</v>
      </c>
      <c r="B32" s="29" t="s">
        <v>26</v>
      </c>
      <c r="C32" s="11"/>
      <c r="D32" s="11"/>
      <c r="E32" s="11"/>
      <c r="F32" s="11"/>
      <c r="G32" s="11"/>
      <c r="H32" s="174"/>
    </row>
    <row r="33" spans="1:8" ht="15" hidden="1">
      <c r="A33" s="12"/>
      <c r="B33" s="36" t="s">
        <v>6</v>
      </c>
      <c r="C33" s="13"/>
      <c r="D33" s="13"/>
      <c r="E33" s="13"/>
      <c r="F33" s="13"/>
      <c r="G33" s="13"/>
      <c r="H33" s="174"/>
    </row>
    <row r="34" spans="1:8" ht="15" hidden="1">
      <c r="A34" s="12"/>
      <c r="B34" s="36" t="s">
        <v>7</v>
      </c>
      <c r="C34" s="13"/>
      <c r="D34" s="13"/>
      <c r="E34" s="13"/>
      <c r="F34" s="13"/>
      <c r="G34" s="13"/>
      <c r="H34" s="174"/>
    </row>
    <row r="35" spans="1:8" ht="15" hidden="1">
      <c r="A35" s="12" t="s">
        <v>27</v>
      </c>
      <c r="B35" s="29" t="s">
        <v>28</v>
      </c>
      <c r="C35" s="11"/>
      <c r="D35" s="11"/>
      <c r="E35" s="11"/>
      <c r="F35" s="11"/>
      <c r="G35" s="11"/>
      <c r="H35" s="174"/>
    </row>
    <row r="36" spans="1:8" ht="15" hidden="1">
      <c r="A36" s="12"/>
      <c r="B36" s="36" t="s">
        <v>6</v>
      </c>
      <c r="C36" s="13"/>
      <c r="D36" s="13"/>
      <c r="E36" s="13"/>
      <c r="F36" s="13"/>
      <c r="G36" s="13"/>
      <c r="H36" s="174"/>
    </row>
    <row r="37" spans="1:8" ht="15" hidden="1">
      <c r="A37" s="12"/>
      <c r="B37" s="36" t="s">
        <v>7</v>
      </c>
      <c r="C37" s="13"/>
      <c r="D37" s="13"/>
      <c r="E37" s="13"/>
      <c r="F37" s="13"/>
      <c r="G37" s="13"/>
      <c r="H37" s="174"/>
    </row>
    <row r="38" spans="1:8" ht="15" hidden="1">
      <c r="A38" s="12" t="s">
        <v>29</v>
      </c>
      <c r="B38" s="29" t="s">
        <v>30</v>
      </c>
      <c r="C38" s="11"/>
      <c r="D38" s="11"/>
      <c r="E38" s="11"/>
      <c r="F38" s="11"/>
      <c r="G38" s="11"/>
      <c r="H38" s="174"/>
    </row>
    <row r="39" spans="1:8" ht="15" hidden="1">
      <c r="A39" s="12"/>
      <c r="B39" s="16" t="s">
        <v>31</v>
      </c>
      <c r="C39" s="13"/>
      <c r="D39" s="13"/>
      <c r="E39" s="13"/>
      <c r="F39" s="13"/>
      <c r="G39" s="13"/>
      <c r="H39" s="174"/>
    </row>
    <row r="40" spans="1:8" ht="15" hidden="1">
      <c r="A40" s="12"/>
      <c r="B40" s="16" t="s">
        <v>32</v>
      </c>
      <c r="C40" s="13"/>
      <c r="D40" s="13"/>
      <c r="E40" s="13"/>
      <c r="F40" s="13"/>
      <c r="G40" s="13"/>
      <c r="H40" s="174"/>
    </row>
    <row r="41" spans="1:8" ht="15.75" customHeight="1">
      <c r="A41" s="12" t="s">
        <v>140</v>
      </c>
      <c r="B41" s="29" t="s">
        <v>34</v>
      </c>
      <c r="C41" s="11">
        <v>17.302487999999997</v>
      </c>
      <c r="D41" s="11">
        <v>18.7</v>
      </c>
      <c r="E41" s="11">
        <v>18.565569623999995</v>
      </c>
      <c r="F41" s="11">
        <v>19.363889117832</v>
      </c>
      <c r="G41" s="11">
        <v>20.196536349898775</v>
      </c>
      <c r="H41" s="174" t="s">
        <v>228</v>
      </c>
    </row>
    <row r="42" spans="1:8" ht="29.25" customHeight="1">
      <c r="A42" s="10"/>
      <c r="B42" s="16" t="s">
        <v>35</v>
      </c>
      <c r="C42" s="13">
        <v>58.852</v>
      </c>
      <c r="D42" s="13">
        <v>63.6</v>
      </c>
      <c r="E42" s="13">
        <v>63.14819599999999</v>
      </c>
      <c r="F42" s="13">
        <v>65.863568428</v>
      </c>
      <c r="G42" s="13">
        <v>68.695701870404</v>
      </c>
      <c r="H42" s="174"/>
    </row>
    <row r="43" spans="1:8" ht="45" customHeight="1">
      <c r="A43" s="10"/>
      <c r="B43" s="16" t="s">
        <v>36</v>
      </c>
      <c r="C43" s="13">
        <v>294</v>
      </c>
      <c r="D43" s="13">
        <v>294</v>
      </c>
      <c r="E43" s="13">
        <v>294</v>
      </c>
      <c r="F43" s="13">
        <v>294</v>
      </c>
      <c r="G43" s="13">
        <v>294</v>
      </c>
      <c r="H43" s="174"/>
    </row>
    <row r="44" spans="1:8" ht="15" hidden="1">
      <c r="A44" s="10"/>
      <c r="B44" s="16" t="s">
        <v>37</v>
      </c>
      <c r="C44" s="13"/>
      <c r="D44" s="13"/>
      <c r="E44" s="13"/>
      <c r="F44" s="13"/>
      <c r="G44" s="13"/>
      <c r="H44" s="174"/>
    </row>
    <row r="45" spans="1:8" ht="18" customHeight="1" hidden="1">
      <c r="A45" s="10"/>
      <c r="B45" s="16" t="s">
        <v>38</v>
      </c>
      <c r="C45" s="13"/>
      <c r="D45" s="13"/>
      <c r="E45" s="13"/>
      <c r="F45" s="13"/>
      <c r="G45" s="13"/>
      <c r="H45" s="174"/>
    </row>
    <row r="46" spans="1:8" ht="15" customHeight="1">
      <c r="A46" s="12" t="s">
        <v>141</v>
      </c>
      <c r="B46" s="18" t="s">
        <v>40</v>
      </c>
      <c r="C46" s="11">
        <v>490.14015</v>
      </c>
      <c r="D46" s="11">
        <v>579.07</v>
      </c>
      <c r="E46" s="11">
        <v>556.810065</v>
      </c>
      <c r="F46" s="11">
        <v>604.1389205249999</v>
      </c>
      <c r="G46" s="11">
        <v>655.490728769625</v>
      </c>
      <c r="H46" s="174" t="s">
        <v>216</v>
      </c>
    </row>
    <row r="47" spans="1:8" ht="15">
      <c r="A47" s="10"/>
      <c r="B47" s="16" t="s">
        <v>31</v>
      </c>
      <c r="C47" s="13">
        <v>6.87</v>
      </c>
      <c r="D47" s="13">
        <v>7.9</v>
      </c>
      <c r="E47" s="13">
        <v>7.45395</v>
      </c>
      <c r="F47" s="13">
        <v>8.087535749999999</v>
      </c>
      <c r="G47" s="13">
        <v>8.774976288749999</v>
      </c>
      <c r="H47" s="174"/>
    </row>
    <row r="48" spans="1:8" ht="33" customHeight="1">
      <c r="A48" s="10"/>
      <c r="B48" s="16" t="s">
        <v>32</v>
      </c>
      <c r="C48" s="13">
        <v>71.345</v>
      </c>
      <c r="D48" s="13">
        <v>73.3</v>
      </c>
      <c r="E48" s="13">
        <v>74.7</v>
      </c>
      <c r="F48" s="13">
        <v>74.7</v>
      </c>
      <c r="G48" s="13">
        <v>74.7</v>
      </c>
      <c r="H48" s="174"/>
    </row>
    <row r="49" spans="1:8" ht="30.75" customHeight="1">
      <c r="A49" s="12" t="s">
        <v>211</v>
      </c>
      <c r="B49" s="29" t="s">
        <v>44</v>
      </c>
      <c r="C49" s="55"/>
      <c r="D49" s="11">
        <v>187.9</v>
      </c>
      <c r="E49" s="11">
        <v>187.9</v>
      </c>
      <c r="F49" s="11">
        <v>195.97969999999998</v>
      </c>
      <c r="G49" s="11">
        <v>204.40682709999996</v>
      </c>
      <c r="H49" s="19"/>
    </row>
    <row r="50" spans="1:8" ht="33.75" customHeight="1">
      <c r="A50" s="12" t="s">
        <v>212</v>
      </c>
      <c r="B50" s="22" t="s">
        <v>45</v>
      </c>
      <c r="C50" s="13"/>
      <c r="D50" s="13">
        <v>187.9</v>
      </c>
      <c r="E50" s="13">
        <v>187.9</v>
      </c>
      <c r="F50" s="13">
        <v>195.97969999999998</v>
      </c>
      <c r="G50" s="13">
        <v>204.40682709999996</v>
      </c>
      <c r="H50" s="19" t="s">
        <v>215</v>
      </c>
    </row>
    <row r="51" spans="1:8" ht="15">
      <c r="A51" s="52" t="s">
        <v>142</v>
      </c>
      <c r="B51" s="48" t="s">
        <v>137</v>
      </c>
      <c r="C51" s="59">
        <v>2162.022</v>
      </c>
      <c r="D51" s="59">
        <v>2652.484</v>
      </c>
      <c r="E51" s="59">
        <v>2313.168208</v>
      </c>
      <c r="F51" s="59">
        <v>2412.634440944</v>
      </c>
      <c r="G51" s="59">
        <v>2516.377721904592</v>
      </c>
      <c r="H51" s="19"/>
    </row>
    <row r="52" spans="1:8" ht="15" hidden="1">
      <c r="A52" s="12"/>
      <c r="B52" s="29" t="s">
        <v>42</v>
      </c>
      <c r="C52" s="11"/>
      <c r="D52" s="11"/>
      <c r="E52" s="11"/>
      <c r="F52" s="11"/>
      <c r="G52" s="11"/>
      <c r="H52" s="19"/>
    </row>
    <row r="53" spans="1:8" ht="43.5" hidden="1">
      <c r="A53" s="10"/>
      <c r="B53" s="29" t="s">
        <v>43</v>
      </c>
      <c r="C53" s="11"/>
      <c r="D53" s="11"/>
      <c r="E53" s="11"/>
      <c r="F53" s="11"/>
      <c r="G53" s="11"/>
      <c r="H53" s="17"/>
    </row>
    <row r="54" spans="1:8" ht="60" customHeight="1">
      <c r="A54" s="12" t="s">
        <v>33</v>
      </c>
      <c r="B54" s="29" t="s">
        <v>46</v>
      </c>
      <c r="C54" s="11">
        <v>473.99</v>
      </c>
      <c r="D54" s="11">
        <v>550</v>
      </c>
      <c r="E54" s="11">
        <v>550</v>
      </c>
      <c r="F54" s="11">
        <v>573.65</v>
      </c>
      <c r="G54" s="11">
        <v>598.3169499999999</v>
      </c>
      <c r="H54" s="19" t="s">
        <v>221</v>
      </c>
    </row>
    <row r="55" spans="1:8" ht="15">
      <c r="A55" s="12" t="s">
        <v>39</v>
      </c>
      <c r="B55" s="29" t="s">
        <v>153</v>
      </c>
      <c r="C55" s="11">
        <v>1641.732</v>
      </c>
      <c r="D55" s="11">
        <v>2053.284</v>
      </c>
      <c r="E55" s="11">
        <v>1713.968208</v>
      </c>
      <c r="F55" s="11">
        <v>1787.6688409439998</v>
      </c>
      <c r="G55" s="11">
        <v>1864.538601104592</v>
      </c>
      <c r="H55" s="20"/>
    </row>
    <row r="56" spans="1:8" ht="30" customHeight="1">
      <c r="A56" s="12" t="s">
        <v>200</v>
      </c>
      <c r="B56" s="18" t="s">
        <v>47</v>
      </c>
      <c r="C56" s="11">
        <v>1080</v>
      </c>
      <c r="D56" s="11">
        <v>1224</v>
      </c>
      <c r="E56" s="11">
        <v>1127.52</v>
      </c>
      <c r="F56" s="11">
        <v>1176.00336</v>
      </c>
      <c r="G56" s="11">
        <v>1226.5715044800002</v>
      </c>
      <c r="H56" s="186" t="s">
        <v>220</v>
      </c>
    </row>
    <row r="57" spans="1:8" ht="18.75" customHeight="1">
      <c r="A57" s="12"/>
      <c r="B57" s="22" t="s">
        <v>48</v>
      </c>
      <c r="C57" s="14">
        <v>15000</v>
      </c>
      <c r="D57" s="14">
        <v>17000</v>
      </c>
      <c r="E57" s="14">
        <v>15660</v>
      </c>
      <c r="F57" s="14">
        <v>16333.38</v>
      </c>
      <c r="G57" s="14">
        <v>17035.71534</v>
      </c>
      <c r="H57" s="186"/>
    </row>
    <row r="58" spans="1:8" ht="33.75" customHeight="1">
      <c r="A58" s="12"/>
      <c r="B58" s="22" t="s">
        <v>49</v>
      </c>
      <c r="C58" s="14">
        <v>6</v>
      </c>
      <c r="D58" s="14">
        <v>6</v>
      </c>
      <c r="E58" s="14">
        <v>6</v>
      </c>
      <c r="F58" s="14">
        <v>6</v>
      </c>
      <c r="G58" s="14">
        <v>6</v>
      </c>
      <c r="H58" s="186"/>
    </row>
    <row r="59" spans="1:8" ht="28.5" customHeight="1">
      <c r="A59" s="12" t="s">
        <v>201</v>
      </c>
      <c r="B59" s="18" t="s">
        <v>50</v>
      </c>
      <c r="C59" s="11">
        <v>180</v>
      </c>
      <c r="D59" s="11">
        <v>204</v>
      </c>
      <c r="E59" s="11">
        <v>187.92</v>
      </c>
      <c r="F59" s="11">
        <v>196.00056</v>
      </c>
      <c r="G59" s="11">
        <v>204.42858408</v>
      </c>
      <c r="H59" s="186"/>
    </row>
    <row r="60" spans="1:8" ht="15">
      <c r="A60" s="12"/>
      <c r="B60" s="22" t="s">
        <v>48</v>
      </c>
      <c r="C60" s="14">
        <v>15000</v>
      </c>
      <c r="D60" s="14">
        <v>17000</v>
      </c>
      <c r="E60" s="14">
        <v>15660</v>
      </c>
      <c r="F60" s="14">
        <v>16333.38</v>
      </c>
      <c r="G60" s="14">
        <v>17035.71534</v>
      </c>
      <c r="H60" s="186"/>
    </row>
    <row r="61" spans="1:8" ht="15">
      <c r="A61" s="12"/>
      <c r="B61" s="22" t="s">
        <v>51</v>
      </c>
      <c r="C61" s="14">
        <v>1</v>
      </c>
      <c r="D61" s="14">
        <v>1</v>
      </c>
      <c r="E61" s="14">
        <v>1</v>
      </c>
      <c r="F61" s="14">
        <v>1</v>
      </c>
      <c r="G61" s="14">
        <v>1</v>
      </c>
      <c r="H61" s="186"/>
    </row>
    <row r="62" spans="1:8" ht="30.75" customHeight="1" hidden="1">
      <c r="A62" s="12" t="s">
        <v>202</v>
      </c>
      <c r="B62" s="18" t="s">
        <v>52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86"/>
    </row>
    <row r="63" spans="1:8" ht="18.75" customHeight="1" hidden="1">
      <c r="A63" s="12"/>
      <c r="B63" s="22" t="s">
        <v>48</v>
      </c>
      <c r="C63" s="14"/>
      <c r="D63" s="14"/>
      <c r="E63" s="14"/>
      <c r="F63" s="14"/>
      <c r="G63" s="14"/>
      <c r="H63" s="186"/>
    </row>
    <row r="64" spans="1:8" ht="15.75" customHeight="1" hidden="1">
      <c r="A64" s="12"/>
      <c r="B64" s="22" t="s">
        <v>53</v>
      </c>
      <c r="C64" s="14"/>
      <c r="D64" s="14"/>
      <c r="E64" s="14"/>
      <c r="F64" s="14"/>
      <c r="G64" s="14"/>
      <c r="H64" s="186"/>
    </row>
    <row r="65" spans="1:8" ht="15">
      <c r="A65" s="12" t="s">
        <v>202</v>
      </c>
      <c r="B65" s="18" t="s">
        <v>54</v>
      </c>
      <c r="C65" s="11">
        <v>381.732</v>
      </c>
      <c r="D65" s="11">
        <v>625.284</v>
      </c>
      <c r="E65" s="11">
        <v>398.528208</v>
      </c>
      <c r="F65" s="11">
        <v>415.66492094399996</v>
      </c>
      <c r="G65" s="11">
        <v>433.5385125445919</v>
      </c>
      <c r="H65" s="170" t="s">
        <v>227</v>
      </c>
    </row>
    <row r="66" spans="1:8" ht="15">
      <c r="A66" s="12"/>
      <c r="B66" s="22" t="s">
        <v>48</v>
      </c>
      <c r="C66" s="14">
        <v>31811</v>
      </c>
      <c r="D66" s="14">
        <v>34738</v>
      </c>
      <c r="E66" s="14">
        <v>33210.684</v>
      </c>
      <c r="F66" s="14">
        <v>34638.743411999996</v>
      </c>
      <c r="G66" s="14">
        <v>36128.20937871599</v>
      </c>
      <c r="H66" s="171"/>
    </row>
    <row r="67" spans="1:8" ht="60.75" customHeight="1">
      <c r="A67" s="12"/>
      <c r="B67" s="22" t="s">
        <v>55</v>
      </c>
      <c r="C67" s="14">
        <v>1</v>
      </c>
      <c r="D67" s="14">
        <v>1.5</v>
      </c>
      <c r="E67" s="14">
        <v>1</v>
      </c>
      <c r="F67" s="14">
        <v>1</v>
      </c>
      <c r="G67" s="14">
        <v>1</v>
      </c>
      <c r="H67" s="172"/>
    </row>
    <row r="68" spans="1:8" ht="43.5" hidden="1">
      <c r="A68" s="92" t="s">
        <v>41</v>
      </c>
      <c r="B68" s="37" t="s">
        <v>58</v>
      </c>
      <c r="C68" s="23"/>
      <c r="D68" s="23"/>
      <c r="E68" s="23"/>
      <c r="F68" s="23"/>
      <c r="G68" s="23"/>
      <c r="H68" s="19"/>
    </row>
    <row r="69" spans="1:8" ht="29.25" hidden="1">
      <c r="A69" s="92" t="s">
        <v>143</v>
      </c>
      <c r="B69" s="37" t="s">
        <v>59</v>
      </c>
      <c r="C69" s="23"/>
      <c r="D69" s="23"/>
      <c r="E69" s="23"/>
      <c r="F69" s="23"/>
      <c r="G69" s="23"/>
      <c r="H69" s="24"/>
    </row>
    <row r="70" spans="1:8" ht="29.25" hidden="1">
      <c r="A70" s="12" t="s">
        <v>144</v>
      </c>
      <c r="B70" s="29" t="s">
        <v>62</v>
      </c>
      <c r="C70" s="11"/>
      <c r="D70" s="11"/>
      <c r="E70" s="11"/>
      <c r="F70" s="11"/>
      <c r="G70" s="11"/>
      <c r="H70" s="19"/>
    </row>
    <row r="71" spans="1:8" ht="29.25" hidden="1">
      <c r="A71" s="12" t="s">
        <v>145</v>
      </c>
      <c r="B71" s="29" t="s">
        <v>63</v>
      </c>
      <c r="C71" s="11"/>
      <c r="D71" s="11"/>
      <c r="E71" s="11"/>
      <c r="F71" s="11"/>
      <c r="G71" s="11"/>
      <c r="H71" s="19"/>
    </row>
    <row r="72" spans="1:8" ht="15" hidden="1">
      <c r="A72" s="12" t="s">
        <v>146</v>
      </c>
      <c r="B72" s="53" t="s">
        <v>147</v>
      </c>
      <c r="C72" s="11"/>
      <c r="D72" s="11"/>
      <c r="E72" s="11"/>
      <c r="F72" s="11"/>
      <c r="G72" s="11"/>
      <c r="H72" s="19"/>
    </row>
    <row r="73" spans="1:8" ht="74.25" customHeight="1">
      <c r="A73" s="12" t="s">
        <v>41</v>
      </c>
      <c r="B73" s="53" t="s">
        <v>64</v>
      </c>
      <c r="C73" s="11">
        <v>46.3</v>
      </c>
      <c r="D73" s="11">
        <v>49.2</v>
      </c>
      <c r="E73" s="11">
        <v>49.2</v>
      </c>
      <c r="F73" s="11">
        <v>51.315599999999996</v>
      </c>
      <c r="G73" s="11">
        <v>53.52217079999999</v>
      </c>
      <c r="H73" s="19" t="s">
        <v>223</v>
      </c>
    </row>
    <row r="74" spans="1:8" ht="20.25" customHeight="1">
      <c r="A74" s="10" t="s">
        <v>148</v>
      </c>
      <c r="B74" s="49" t="s">
        <v>138</v>
      </c>
      <c r="C74" s="59">
        <v>614.3530639999999</v>
      </c>
      <c r="D74" s="59">
        <v>755.901768</v>
      </c>
      <c r="E74" s="59">
        <v>653.6683988159999</v>
      </c>
      <c r="F74" s="59">
        <v>676.4419899650878</v>
      </c>
      <c r="G74" s="59">
        <v>700.1948455335867</v>
      </c>
      <c r="H74" s="19"/>
    </row>
    <row r="75" spans="1:8" ht="43.5" hidden="1">
      <c r="A75" s="52"/>
      <c r="B75" s="53" t="s">
        <v>43</v>
      </c>
      <c r="C75" s="11"/>
      <c r="D75" s="11"/>
      <c r="E75" s="11"/>
      <c r="F75" s="11"/>
      <c r="G75" s="11"/>
      <c r="H75" s="19"/>
    </row>
    <row r="76" spans="1:8" ht="50.25" customHeight="1" hidden="1">
      <c r="A76" s="52"/>
      <c r="B76" s="54" t="s">
        <v>149</v>
      </c>
      <c r="C76" s="11"/>
      <c r="D76" s="11"/>
      <c r="E76" s="11"/>
      <c r="F76" s="11"/>
      <c r="G76" s="11"/>
      <c r="H76" s="19"/>
    </row>
    <row r="77" spans="1:8" ht="63.75" customHeight="1" hidden="1">
      <c r="A77" s="52"/>
      <c r="B77" s="53" t="s">
        <v>151</v>
      </c>
      <c r="C77" s="11"/>
      <c r="D77" s="11"/>
      <c r="E77" s="11"/>
      <c r="F77" s="11"/>
      <c r="G77" s="11"/>
      <c r="H77" s="19"/>
    </row>
    <row r="78" spans="1:8" ht="74.25" customHeight="1">
      <c r="A78" s="12" t="s">
        <v>76</v>
      </c>
      <c r="B78" s="18" t="s">
        <v>56</v>
      </c>
      <c r="C78" s="11">
        <v>495.80306399999995</v>
      </c>
      <c r="D78" s="11">
        <v>620.091768</v>
      </c>
      <c r="E78" s="11">
        <v>517.618398816</v>
      </c>
      <c r="F78" s="11">
        <v>539.8759899650879</v>
      </c>
      <c r="G78" s="11">
        <v>563.0906575335868</v>
      </c>
      <c r="H78" s="21" t="s">
        <v>230</v>
      </c>
    </row>
    <row r="79" spans="1:8" ht="62.25" customHeight="1">
      <c r="A79" s="12" t="s">
        <v>77</v>
      </c>
      <c r="B79" s="37" t="s">
        <v>59</v>
      </c>
      <c r="C79" s="11">
        <v>28.56</v>
      </c>
      <c r="D79" s="11">
        <v>28.56</v>
      </c>
      <c r="E79" s="11">
        <v>28.8</v>
      </c>
      <c r="F79" s="11">
        <v>28.8</v>
      </c>
      <c r="G79" s="11">
        <v>28.8</v>
      </c>
      <c r="H79" s="21" t="s">
        <v>226</v>
      </c>
    </row>
    <row r="80" spans="1:8" ht="30">
      <c r="A80" s="12" t="s">
        <v>76</v>
      </c>
      <c r="B80" s="29" t="s">
        <v>57</v>
      </c>
      <c r="C80" s="11"/>
      <c r="D80" s="11"/>
      <c r="E80" s="11"/>
      <c r="F80" s="11"/>
      <c r="G80" s="11"/>
      <c r="H80" s="19" t="s">
        <v>203</v>
      </c>
    </row>
    <row r="81" spans="1:8" ht="60">
      <c r="A81" s="12" t="s">
        <v>150</v>
      </c>
      <c r="B81" s="29" t="s">
        <v>61</v>
      </c>
      <c r="C81" s="11">
        <v>89.99</v>
      </c>
      <c r="D81" s="11">
        <v>95.25</v>
      </c>
      <c r="E81" s="11">
        <v>95.25</v>
      </c>
      <c r="F81" s="11">
        <v>95.25</v>
      </c>
      <c r="G81" s="11">
        <v>95.25</v>
      </c>
      <c r="H81" s="19" t="s">
        <v>213</v>
      </c>
    </row>
    <row r="82" spans="1:8" ht="43.5" hidden="1">
      <c r="A82" s="12" t="s">
        <v>76</v>
      </c>
      <c r="B82" s="53" t="s">
        <v>154</v>
      </c>
      <c r="C82" s="55"/>
      <c r="D82" s="55"/>
      <c r="E82" s="55"/>
      <c r="F82" s="55"/>
      <c r="G82" s="55"/>
      <c r="H82" s="78"/>
    </row>
    <row r="83" spans="1:13" s="25" customFormat="1" ht="57.75" hidden="1">
      <c r="A83" s="12" t="s">
        <v>76</v>
      </c>
      <c r="B83" s="53" t="s">
        <v>155</v>
      </c>
      <c r="C83" s="56"/>
      <c r="D83" s="56"/>
      <c r="E83" s="56"/>
      <c r="F83" s="56"/>
      <c r="G83" s="56"/>
      <c r="H83" s="67"/>
      <c r="I83" s="25">
        <f>E22*0.5*31</f>
        <v>0</v>
      </c>
      <c r="J83" s="25">
        <f>E22/2/50*250</f>
        <v>0</v>
      </c>
      <c r="K83" s="25">
        <f>E22/2/2*80</f>
        <v>0</v>
      </c>
      <c r="L83" s="25">
        <f>I83+J83+K83</f>
        <v>0</v>
      </c>
      <c r="M83" s="25">
        <f>L83*1.044</f>
        <v>0</v>
      </c>
    </row>
    <row r="84" spans="1:8" s="25" customFormat="1" ht="45">
      <c r="A84" s="12" t="s">
        <v>152</v>
      </c>
      <c r="B84" s="37" t="s">
        <v>60</v>
      </c>
      <c r="C84" s="23">
        <v>0</v>
      </c>
      <c r="D84" s="23">
        <v>12</v>
      </c>
      <c r="E84" s="23">
        <v>12</v>
      </c>
      <c r="F84" s="23">
        <v>12.515999999999998</v>
      </c>
      <c r="G84" s="23">
        <v>13.054187999999998</v>
      </c>
      <c r="H84" s="19" t="s">
        <v>224</v>
      </c>
    </row>
    <row r="85" spans="1:8" s="25" customFormat="1" ht="24" customHeight="1">
      <c r="A85" s="10" t="s">
        <v>78</v>
      </c>
      <c r="B85" s="48" t="s">
        <v>156</v>
      </c>
      <c r="C85" s="66">
        <v>87.37</v>
      </c>
      <c r="D85" s="66">
        <v>98.79</v>
      </c>
      <c r="E85" s="66">
        <v>98.79</v>
      </c>
      <c r="F85" s="66">
        <v>103.7295</v>
      </c>
      <c r="G85" s="66">
        <v>108.915975</v>
      </c>
      <c r="H85" s="174" t="s">
        <v>225</v>
      </c>
    </row>
    <row r="86" spans="1:10" s="25" customFormat="1" ht="18" customHeight="1">
      <c r="A86" s="12" t="s">
        <v>99</v>
      </c>
      <c r="B86" s="26" t="s">
        <v>68</v>
      </c>
      <c r="C86" s="65">
        <v>4</v>
      </c>
      <c r="D86" s="65">
        <v>6.1</v>
      </c>
      <c r="E86" s="65">
        <v>6.1</v>
      </c>
      <c r="F86" s="65">
        <v>6.405</v>
      </c>
      <c r="G86" s="65">
        <v>6.725250000000001</v>
      </c>
      <c r="H86" s="174"/>
      <c r="I86" s="3"/>
      <c r="J86" s="3"/>
    </row>
    <row r="87" spans="1:10" s="25" customFormat="1" ht="23.25" customHeight="1">
      <c r="A87" s="12" t="s">
        <v>100</v>
      </c>
      <c r="B87" s="26" t="s">
        <v>69</v>
      </c>
      <c r="C87" s="65">
        <v>2.1</v>
      </c>
      <c r="D87" s="65"/>
      <c r="E87" s="65"/>
      <c r="F87" s="65"/>
      <c r="G87" s="65"/>
      <c r="H87" s="174"/>
      <c r="I87" s="3"/>
      <c r="J87" s="3"/>
    </row>
    <row r="88" spans="1:10" s="25" customFormat="1" ht="16.5" customHeight="1">
      <c r="A88" s="12" t="s">
        <v>100</v>
      </c>
      <c r="B88" s="26" t="s">
        <v>208</v>
      </c>
      <c r="C88" s="65">
        <v>81.27</v>
      </c>
      <c r="D88" s="65">
        <v>92.69</v>
      </c>
      <c r="E88" s="65">
        <v>92.69</v>
      </c>
      <c r="F88" s="65">
        <v>97.3245</v>
      </c>
      <c r="G88" s="65">
        <v>102.190725</v>
      </c>
      <c r="H88" s="174"/>
      <c r="I88" s="3"/>
      <c r="J88" s="3"/>
    </row>
    <row r="89" spans="1:8" s="25" customFormat="1" ht="18.75" customHeight="1">
      <c r="A89" s="12"/>
      <c r="B89" s="26" t="s">
        <v>70</v>
      </c>
      <c r="C89" s="65"/>
      <c r="D89" s="65"/>
      <c r="E89" s="65"/>
      <c r="F89" s="65"/>
      <c r="G89" s="65"/>
      <c r="H89" s="144"/>
    </row>
    <row r="90" spans="1:8" s="25" customFormat="1" ht="42" customHeight="1">
      <c r="A90" s="10" t="s">
        <v>79</v>
      </c>
      <c r="B90" s="58" t="s">
        <v>157</v>
      </c>
      <c r="C90" s="62">
        <v>555</v>
      </c>
      <c r="D90" s="62">
        <v>0</v>
      </c>
      <c r="E90" s="62">
        <v>40.93</v>
      </c>
      <c r="F90" s="62">
        <v>40.93</v>
      </c>
      <c r="G90" s="62">
        <v>40.93</v>
      </c>
      <c r="H90" s="20"/>
    </row>
    <row r="91" spans="1:8" s="25" customFormat="1" ht="75">
      <c r="A91" s="10"/>
      <c r="B91" s="146" t="s">
        <v>158</v>
      </c>
      <c r="C91" s="105">
        <v>384.9</v>
      </c>
      <c r="D91" s="57"/>
      <c r="E91" s="124">
        <v>40.93</v>
      </c>
      <c r="F91" s="124">
        <v>40.93</v>
      </c>
      <c r="G91" s="124">
        <v>40.93</v>
      </c>
      <c r="H91" s="19" t="s">
        <v>222</v>
      </c>
    </row>
    <row r="92" spans="1:8" s="25" customFormat="1" ht="15">
      <c r="A92" s="10"/>
      <c r="B92" s="143" t="s">
        <v>159</v>
      </c>
      <c r="C92" s="105">
        <v>170.1</v>
      </c>
      <c r="D92" s="57"/>
      <c r="E92" s="57"/>
      <c r="F92" s="57"/>
      <c r="G92" s="57"/>
      <c r="H92" s="20"/>
    </row>
    <row r="93" spans="1:10" s="25" customFormat="1" ht="25.5" customHeight="1">
      <c r="A93" s="10"/>
      <c r="B93" s="60" t="s">
        <v>71</v>
      </c>
      <c r="C93" s="61">
        <v>8428.813402</v>
      </c>
      <c r="D93" s="61">
        <v>9367.44</v>
      </c>
      <c r="E93" s="61">
        <v>8955.803521440002</v>
      </c>
      <c r="F93" s="61">
        <v>9357.886485591918</v>
      </c>
      <c r="G93" s="61">
        <v>9779.281405634421</v>
      </c>
      <c r="H93" s="20"/>
      <c r="I93" s="3"/>
      <c r="J93" s="3"/>
    </row>
    <row r="94" spans="1:8" ht="15">
      <c r="A94" s="10"/>
      <c r="B94" s="63" t="s">
        <v>65</v>
      </c>
      <c r="C94" s="64">
        <v>3205.97</v>
      </c>
      <c r="D94" s="64">
        <v>3206</v>
      </c>
      <c r="E94" s="64">
        <v>3221.23</v>
      </c>
      <c r="F94" s="64">
        <v>3221.23</v>
      </c>
      <c r="G94" s="64">
        <v>3221.23</v>
      </c>
      <c r="H94" s="19"/>
    </row>
    <row r="95" spans="1:8" ht="15">
      <c r="A95" s="10"/>
      <c r="B95" s="38" t="s">
        <v>66</v>
      </c>
      <c r="C95" s="13">
        <v>3205.97</v>
      </c>
      <c r="D95" s="13">
        <v>3206</v>
      </c>
      <c r="E95" s="13">
        <v>3221.23</v>
      </c>
      <c r="F95" s="14">
        <v>3221.23</v>
      </c>
      <c r="G95" s="14">
        <v>3221.23</v>
      </c>
      <c r="H95" s="19"/>
    </row>
    <row r="96" spans="1:8" ht="15">
      <c r="A96" s="10"/>
      <c r="B96" s="38" t="s">
        <v>67</v>
      </c>
      <c r="C96" s="13">
        <v>0</v>
      </c>
      <c r="D96" s="13">
        <v>0</v>
      </c>
      <c r="E96" s="13">
        <v>0</v>
      </c>
      <c r="F96" s="14">
        <v>0</v>
      </c>
      <c r="G96" s="14">
        <v>0</v>
      </c>
      <c r="H96" s="19"/>
    </row>
    <row r="97" spans="1:9" ht="28.5" customHeight="1">
      <c r="A97" s="10"/>
      <c r="B97" s="29" t="s">
        <v>72</v>
      </c>
      <c r="C97" s="11"/>
      <c r="D97" s="11"/>
      <c r="E97" s="11"/>
      <c r="F97" s="11"/>
      <c r="G97" s="11"/>
      <c r="H97" s="27"/>
      <c r="I97" s="28"/>
    </row>
    <row r="98" spans="1:9" ht="15">
      <c r="A98" s="10"/>
      <c r="B98" s="29" t="s">
        <v>103</v>
      </c>
      <c r="C98" s="11">
        <v>2564.82</v>
      </c>
      <c r="D98" s="11"/>
      <c r="E98" s="11">
        <v>2725.47</v>
      </c>
      <c r="F98" s="11">
        <v>2862.4035574764944</v>
      </c>
      <c r="G98" s="11">
        <v>2969.060233763123</v>
      </c>
      <c r="H98" s="27"/>
      <c r="I98" s="28"/>
    </row>
    <row r="99" spans="1:8" ht="15">
      <c r="A99" s="33"/>
      <c r="B99" s="34" t="s">
        <v>102</v>
      </c>
      <c r="C99" s="11">
        <v>2725.47</v>
      </c>
      <c r="D99" s="11">
        <v>2921.85</v>
      </c>
      <c r="E99" s="11">
        <v>2862.4035574764944</v>
      </c>
      <c r="F99" s="11">
        <v>2969.060233763123</v>
      </c>
      <c r="G99" s="11">
        <v>3136.120261166969</v>
      </c>
      <c r="H99" s="17"/>
    </row>
    <row r="100" ht="15" hidden="1">
      <c r="C100" s="51">
        <f>C93/C94*1000</f>
        <v>2629.0992747904693</v>
      </c>
    </row>
    <row r="101" ht="15">
      <c r="C101" s="51"/>
    </row>
    <row r="102" ht="15">
      <c r="C102" s="51"/>
    </row>
    <row r="103" ht="15">
      <c r="C103" s="51"/>
    </row>
    <row r="104" ht="15">
      <c r="C104" s="51"/>
    </row>
    <row r="105" ht="15">
      <c r="C105" s="51"/>
    </row>
    <row r="106" ht="15">
      <c r="C106" s="51"/>
    </row>
    <row r="107" ht="15">
      <c r="C107" s="51"/>
    </row>
    <row r="108" ht="15">
      <c r="C108" s="51"/>
    </row>
    <row r="109" ht="15">
      <c r="C109" s="51"/>
    </row>
    <row r="110" spans="3:7" ht="15">
      <c r="C110" s="12">
        <v>2015</v>
      </c>
      <c r="D110" s="50"/>
      <c r="E110" s="50"/>
      <c r="F110" s="50"/>
      <c r="G110" s="13">
        <f>C93/C94*1000</f>
        <v>2629.0992747904693</v>
      </c>
    </row>
    <row r="111" spans="4:7" ht="15">
      <c r="D111" s="185" t="s">
        <v>160</v>
      </c>
      <c r="E111" s="185"/>
      <c r="F111" s="185"/>
      <c r="G111" s="104" t="s">
        <v>161</v>
      </c>
    </row>
    <row r="112" spans="4:7" ht="15.75" thickBot="1">
      <c r="D112" s="68" t="s">
        <v>162</v>
      </c>
      <c r="E112" s="68" t="s">
        <v>163</v>
      </c>
      <c r="F112" s="68" t="s">
        <v>164</v>
      </c>
      <c r="G112" s="68" t="s">
        <v>163</v>
      </c>
    </row>
    <row r="113" spans="3:7" ht="15">
      <c r="C113" s="182">
        <v>2016</v>
      </c>
      <c r="D113" s="69">
        <f>E94*0.6</f>
        <v>1932.7379999999998</v>
      </c>
      <c r="E113" s="69">
        <f>C99</f>
        <v>2725.47</v>
      </c>
      <c r="F113" s="70">
        <f>D113*E113/1000</f>
        <v>5267.619436859999</v>
      </c>
      <c r="G113" s="71">
        <f>E93/E94*1000</f>
        <v>2780.2434229905975</v>
      </c>
    </row>
    <row r="114" spans="3:8" ht="15">
      <c r="C114" s="183"/>
      <c r="D114" s="13">
        <f>E94-D113</f>
        <v>1288.4920000000002</v>
      </c>
      <c r="E114" s="13">
        <f>F114/D114*1000</f>
        <v>2862.4035574764944</v>
      </c>
      <c r="F114" s="72">
        <f>E93-F113</f>
        <v>3688.1840845800034</v>
      </c>
      <c r="G114" s="73"/>
      <c r="H114" s="35"/>
    </row>
    <row r="115" spans="3:8" ht="15">
      <c r="C115" s="183"/>
      <c r="D115" s="13"/>
      <c r="E115" s="13"/>
      <c r="F115" s="72"/>
      <c r="G115" s="73"/>
      <c r="H115" s="35"/>
    </row>
    <row r="116" spans="3:7" ht="15.75" thickBot="1">
      <c r="C116" s="184"/>
      <c r="D116" s="74" t="s">
        <v>101</v>
      </c>
      <c r="E116" s="74">
        <f>E114/E113*100</f>
        <v>105.02421811564591</v>
      </c>
      <c r="F116" s="75"/>
      <c r="G116" s="76">
        <f>G113/G110*100</f>
        <v>105.74889467466664</v>
      </c>
    </row>
    <row r="117" spans="3:7" ht="15">
      <c r="C117" s="182">
        <v>2017</v>
      </c>
      <c r="D117" s="69">
        <f>D113</f>
        <v>1932.7379999999998</v>
      </c>
      <c r="E117" s="69">
        <f>F98</f>
        <v>2862.4035574764944</v>
      </c>
      <c r="F117" s="70">
        <f>D117*E117/1000</f>
        <v>5532.276126870004</v>
      </c>
      <c r="G117" s="71">
        <f>F93/F94*1000</f>
        <v>2905.0662279911458</v>
      </c>
    </row>
    <row r="118" spans="3:7" ht="15">
      <c r="C118" s="183"/>
      <c r="D118" s="13">
        <f>D114</f>
        <v>1288.4920000000002</v>
      </c>
      <c r="E118" s="13">
        <f>F118/D118*1000</f>
        <v>2969.060233763123</v>
      </c>
      <c r="F118" s="72">
        <f>F93-F117</f>
        <v>3825.610358721914</v>
      </c>
      <c r="G118" s="73"/>
    </row>
    <row r="119" spans="3:7" ht="15">
      <c r="C119" s="183"/>
      <c r="D119" s="13"/>
      <c r="E119" s="13"/>
      <c r="F119" s="72"/>
      <c r="G119" s="73"/>
    </row>
    <row r="120" spans="3:7" ht="15.75" thickBot="1">
      <c r="C120" s="184"/>
      <c r="D120" s="74" t="s">
        <v>101</v>
      </c>
      <c r="E120" s="74">
        <f>E118/E117*100</f>
        <v>103.72612296431944</v>
      </c>
      <c r="F120" s="75"/>
      <c r="G120" s="76">
        <f>G117/G113*100</f>
        <v>104.48963583434292</v>
      </c>
    </row>
    <row r="121" spans="3:7" ht="15">
      <c r="C121" s="182">
        <v>2018</v>
      </c>
      <c r="D121" s="69">
        <f>D113</f>
        <v>1932.7379999999998</v>
      </c>
      <c r="E121" s="69">
        <f>E118</f>
        <v>2969.060233763123</v>
      </c>
      <c r="F121" s="70">
        <f>D121*E121/1000</f>
        <v>5738.415538082871</v>
      </c>
      <c r="G121" s="71">
        <f>G93/G94*1000</f>
        <v>3035.8842447246616</v>
      </c>
    </row>
    <row r="122" spans="3:7" ht="15">
      <c r="C122" s="183"/>
      <c r="D122" s="13">
        <f>D114</f>
        <v>1288.4920000000002</v>
      </c>
      <c r="E122" s="13">
        <f>F122/D122*1000</f>
        <v>3136.120261166969</v>
      </c>
      <c r="F122" s="72">
        <f>G93-F121</f>
        <v>4040.8658675515508</v>
      </c>
      <c r="G122" s="73"/>
    </row>
    <row r="123" spans="3:7" ht="15">
      <c r="C123" s="183"/>
      <c r="D123" s="13"/>
      <c r="E123" s="13"/>
      <c r="F123" s="72"/>
      <c r="G123" s="73"/>
    </row>
    <row r="124" spans="3:7" ht="15.75" thickBot="1">
      <c r="C124" s="184"/>
      <c r="D124" s="74" t="s">
        <v>101</v>
      </c>
      <c r="E124" s="74">
        <f>E122/E121*100</f>
        <v>105.62669714491129</v>
      </c>
      <c r="F124" s="75"/>
      <c r="G124" s="76">
        <f>G121/G117*100</f>
        <v>104.50309929161155</v>
      </c>
    </row>
  </sheetData>
  <mergeCells count="18">
    <mergeCell ref="C121:C124"/>
    <mergeCell ref="D111:F111"/>
    <mergeCell ref="H7:H8"/>
    <mergeCell ref="H56:H64"/>
    <mergeCell ref="C117:C120"/>
    <mergeCell ref="C113:C116"/>
    <mergeCell ref="H85:H88"/>
    <mergeCell ref="D7:D8"/>
    <mergeCell ref="C3:H3"/>
    <mergeCell ref="H65:H67"/>
    <mergeCell ref="A5:H5"/>
    <mergeCell ref="H10:H40"/>
    <mergeCell ref="H41:H45"/>
    <mergeCell ref="H46:H48"/>
    <mergeCell ref="C7:C8"/>
    <mergeCell ref="A7:A8"/>
    <mergeCell ref="E7:G7"/>
    <mergeCell ref="B7:B8"/>
  </mergeCells>
  <printOptions/>
  <pageMargins left="0.22" right="0.16" top="0.21" bottom="0.38" header="0.32" footer="0.47"/>
  <pageSetup fitToHeight="5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F12" sqref="F12"/>
    </sheetView>
  </sheetViews>
  <sheetFormatPr defaultColWidth="9.140625" defaultRowHeight="12.75"/>
  <cols>
    <col min="1" max="1" width="39.8515625" style="30" customWidth="1"/>
    <col min="2" max="2" width="11.140625" style="30" customWidth="1"/>
    <col min="3" max="3" width="11.00390625" style="30" customWidth="1"/>
    <col min="4" max="4" width="10.8515625" style="30" customWidth="1"/>
    <col min="5" max="5" width="10.8515625" style="31" customWidth="1"/>
    <col min="6" max="6" width="10.7109375" style="30" customWidth="1"/>
    <col min="7" max="7" width="10.8515625" style="30" customWidth="1"/>
    <col min="8" max="8" width="11.28125" style="30" customWidth="1"/>
    <col min="9" max="9" width="11.00390625" style="30" customWidth="1"/>
    <col min="10" max="10" width="10.7109375" style="30" customWidth="1"/>
    <col min="11" max="11" width="10.8515625" style="30" customWidth="1"/>
    <col min="12" max="12" width="11.00390625" style="30" customWidth="1"/>
    <col min="13" max="13" width="10.140625" style="30" customWidth="1"/>
    <col min="14" max="16384" width="9.140625" style="30" customWidth="1"/>
  </cols>
  <sheetData>
    <row r="1" spans="1:13" ht="18" customHeight="1">
      <c r="A1" s="93"/>
      <c r="B1" s="93"/>
      <c r="C1" s="93"/>
      <c r="D1" s="93"/>
      <c r="E1" s="191" t="s">
        <v>97</v>
      </c>
      <c r="F1" s="191"/>
      <c r="G1" s="191"/>
      <c r="H1" s="191"/>
      <c r="I1" s="191"/>
      <c r="J1" s="191"/>
      <c r="K1" s="191"/>
      <c r="L1" s="191"/>
      <c r="M1" s="191"/>
    </row>
    <row r="2" spans="1:13" ht="15.75">
      <c r="A2" s="93"/>
      <c r="B2" s="93"/>
      <c r="C2" s="93"/>
      <c r="D2" s="93"/>
      <c r="E2" s="94"/>
      <c r="F2" s="93"/>
      <c r="G2" s="93"/>
      <c r="H2" s="93"/>
      <c r="I2" s="93"/>
      <c r="J2" s="93"/>
      <c r="K2" s="93"/>
      <c r="L2" s="93"/>
      <c r="M2" s="93"/>
    </row>
    <row r="3" spans="1:13" ht="15.75">
      <c r="A3" s="192" t="s">
        <v>214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6.5" thickBot="1">
      <c r="A4" s="93"/>
      <c r="B4" s="93"/>
      <c r="C4" s="93"/>
      <c r="D4" s="93"/>
      <c r="E4" s="94"/>
      <c r="F4" s="93"/>
      <c r="G4" s="93"/>
      <c r="H4" s="93"/>
      <c r="I4" s="93"/>
      <c r="J4" s="93"/>
      <c r="K4" s="93"/>
      <c r="L4" s="93"/>
      <c r="M4" s="93"/>
    </row>
    <row r="5" spans="1:13" ht="35.25" customHeight="1">
      <c r="A5" s="193" t="s">
        <v>204</v>
      </c>
      <c r="B5" s="188" t="s">
        <v>107</v>
      </c>
      <c r="C5" s="189"/>
      <c r="D5" s="190"/>
      <c r="E5" s="188" t="s">
        <v>166</v>
      </c>
      <c r="F5" s="189"/>
      <c r="G5" s="190"/>
      <c r="H5" s="188" t="s">
        <v>167</v>
      </c>
      <c r="I5" s="189"/>
      <c r="J5" s="190"/>
      <c r="K5" s="188" t="s">
        <v>168</v>
      </c>
      <c r="L5" s="189"/>
      <c r="M5" s="190"/>
    </row>
    <row r="6" spans="1:13" ht="33" customHeight="1">
      <c r="A6" s="194"/>
      <c r="B6" s="106" t="s">
        <v>80</v>
      </c>
      <c r="C6" s="91" t="s">
        <v>81</v>
      </c>
      <c r="D6" s="107" t="s">
        <v>82</v>
      </c>
      <c r="E6" s="106" t="s">
        <v>80</v>
      </c>
      <c r="F6" s="91" t="s">
        <v>81</v>
      </c>
      <c r="G6" s="107" t="s">
        <v>82</v>
      </c>
      <c r="H6" s="106" t="s">
        <v>80</v>
      </c>
      <c r="I6" s="91" t="s">
        <v>81</v>
      </c>
      <c r="J6" s="107" t="s">
        <v>82</v>
      </c>
      <c r="K6" s="106" t="s">
        <v>80</v>
      </c>
      <c r="L6" s="91" t="s">
        <v>81</v>
      </c>
      <c r="M6" s="107" t="s">
        <v>82</v>
      </c>
    </row>
    <row r="7" spans="1:13" ht="15.75">
      <c r="A7" s="125" t="s">
        <v>83</v>
      </c>
      <c r="B7" s="129"/>
      <c r="C7" s="95"/>
      <c r="D7" s="130"/>
      <c r="E7" s="108"/>
      <c r="F7" s="96"/>
      <c r="G7" s="109"/>
      <c r="H7" s="114"/>
      <c r="I7" s="96"/>
      <c r="J7" s="109"/>
      <c r="K7" s="114"/>
      <c r="L7" s="96"/>
      <c r="M7" s="109"/>
    </row>
    <row r="8" spans="1:13" ht="15.75">
      <c r="A8" s="126" t="s">
        <v>74</v>
      </c>
      <c r="B8" s="115">
        <v>3568.3</v>
      </c>
      <c r="C8" s="99"/>
      <c r="D8" s="111"/>
      <c r="E8" s="115">
        <v>3583.9</v>
      </c>
      <c r="F8" s="99"/>
      <c r="G8" s="111"/>
      <c r="H8" s="117">
        <v>3583.9</v>
      </c>
      <c r="I8" s="98"/>
      <c r="J8" s="109"/>
      <c r="K8" s="117">
        <v>3583.9</v>
      </c>
      <c r="L8" s="98"/>
      <c r="M8" s="120"/>
    </row>
    <row r="9" spans="1:13" ht="15" customHeight="1">
      <c r="A9" s="127" t="s">
        <v>217</v>
      </c>
      <c r="B9" s="131">
        <v>84.31</v>
      </c>
      <c r="C9" s="101"/>
      <c r="D9" s="132"/>
      <c r="E9" s="110">
        <v>84.68</v>
      </c>
      <c r="F9" s="99"/>
      <c r="G9" s="111"/>
      <c r="H9" s="117">
        <v>84.68</v>
      </c>
      <c r="I9" s="98"/>
      <c r="J9" s="109"/>
      <c r="K9" s="117">
        <v>84.68</v>
      </c>
      <c r="L9" s="98"/>
      <c r="M9" s="120"/>
    </row>
    <row r="10" spans="1:13" ht="15.75">
      <c r="A10" s="126" t="s">
        <v>84</v>
      </c>
      <c r="B10" s="115">
        <v>3484</v>
      </c>
      <c r="C10" s="99"/>
      <c r="D10" s="111"/>
      <c r="E10" s="110">
        <v>3499.23</v>
      </c>
      <c r="F10" s="99"/>
      <c r="G10" s="111"/>
      <c r="H10" s="117">
        <v>3499.23</v>
      </c>
      <c r="I10" s="98"/>
      <c r="J10" s="109"/>
      <c r="K10" s="117">
        <v>3499.23</v>
      </c>
      <c r="L10" s="98"/>
      <c r="M10" s="120"/>
    </row>
    <row r="11" spans="1:13" ht="16.5" customHeight="1">
      <c r="A11" s="127" t="s">
        <v>205</v>
      </c>
      <c r="B11" s="131">
        <v>278</v>
      </c>
      <c r="C11" s="101"/>
      <c r="D11" s="132"/>
      <c r="E11" s="110">
        <v>278</v>
      </c>
      <c r="F11" s="99"/>
      <c r="G11" s="111"/>
      <c r="H11" s="117">
        <v>278</v>
      </c>
      <c r="I11" s="98"/>
      <c r="J11" s="109"/>
      <c r="K11" s="117">
        <v>278</v>
      </c>
      <c r="L11" s="98"/>
      <c r="M11" s="120"/>
    </row>
    <row r="12" spans="1:13" ht="15.75">
      <c r="A12" s="126" t="s">
        <v>85</v>
      </c>
      <c r="B12" s="115">
        <v>3206</v>
      </c>
      <c r="C12" s="99"/>
      <c r="D12" s="111"/>
      <c r="E12" s="110">
        <v>3221.23</v>
      </c>
      <c r="F12" s="99"/>
      <c r="G12" s="111"/>
      <c r="H12" s="117">
        <v>3221.23</v>
      </c>
      <c r="I12" s="98"/>
      <c r="J12" s="109"/>
      <c r="K12" s="117">
        <v>3221.23</v>
      </c>
      <c r="L12" s="98"/>
      <c r="M12" s="120"/>
    </row>
    <row r="13" spans="1:13" ht="30" customHeight="1" hidden="1">
      <c r="A13" s="127" t="s">
        <v>86</v>
      </c>
      <c r="B13" s="131">
        <v>0</v>
      </c>
      <c r="C13" s="101"/>
      <c r="D13" s="132"/>
      <c r="E13" s="110">
        <v>0</v>
      </c>
      <c r="F13" s="99"/>
      <c r="G13" s="111"/>
      <c r="H13" s="117">
        <v>0</v>
      </c>
      <c r="I13" s="98"/>
      <c r="J13" s="109"/>
      <c r="K13" s="117">
        <v>0</v>
      </c>
      <c r="L13" s="98"/>
      <c r="M13" s="120"/>
    </row>
    <row r="14" spans="1:13" ht="15.75" hidden="1">
      <c r="A14" s="127" t="s">
        <v>104</v>
      </c>
      <c r="B14" s="131">
        <v>0</v>
      </c>
      <c r="C14" s="101"/>
      <c r="D14" s="132"/>
      <c r="E14" s="110">
        <v>0</v>
      </c>
      <c r="F14" s="99"/>
      <c r="G14" s="111"/>
      <c r="H14" s="117">
        <v>0</v>
      </c>
      <c r="I14" s="98"/>
      <c r="J14" s="109"/>
      <c r="K14" s="117">
        <v>0</v>
      </c>
      <c r="L14" s="98"/>
      <c r="M14" s="120"/>
    </row>
    <row r="15" spans="1:13" ht="15.75">
      <c r="A15" s="127" t="s">
        <v>105</v>
      </c>
      <c r="B15" s="131">
        <v>3206</v>
      </c>
      <c r="C15" s="101"/>
      <c r="D15" s="132"/>
      <c r="E15" s="110">
        <v>3221.23</v>
      </c>
      <c r="F15" s="99"/>
      <c r="G15" s="111"/>
      <c r="H15" s="117">
        <v>3221.23</v>
      </c>
      <c r="I15" s="98"/>
      <c r="J15" s="109"/>
      <c r="K15" s="117">
        <v>3221.23</v>
      </c>
      <c r="L15" s="98"/>
      <c r="M15" s="120"/>
    </row>
    <row r="16" spans="1:13" ht="15.75" hidden="1">
      <c r="A16" s="127" t="s">
        <v>165</v>
      </c>
      <c r="B16" s="131">
        <v>0</v>
      </c>
      <c r="C16" s="101"/>
      <c r="D16" s="132"/>
      <c r="E16" s="110">
        <v>0</v>
      </c>
      <c r="F16" s="99"/>
      <c r="G16" s="111"/>
      <c r="H16" s="117">
        <v>0</v>
      </c>
      <c r="I16" s="98"/>
      <c r="J16" s="109"/>
      <c r="K16" s="117">
        <v>0</v>
      </c>
      <c r="L16" s="98"/>
      <c r="M16" s="120"/>
    </row>
    <row r="17" spans="1:13" s="32" customFormat="1" ht="33.75" customHeight="1">
      <c r="A17" s="128" t="s">
        <v>169</v>
      </c>
      <c r="B17" s="147">
        <v>5860.11</v>
      </c>
      <c r="C17" s="101">
        <v>1827.857142857143</v>
      </c>
      <c r="D17" s="133">
        <v>62.55828700263892</v>
      </c>
      <c r="E17" s="112">
        <v>5849.246914624001</v>
      </c>
      <c r="F17" s="99">
        <v>1815.842679542908</v>
      </c>
      <c r="G17" s="111">
        <v>65.31236310199334</v>
      </c>
      <c r="H17" s="116">
        <v>6124.150554682831</v>
      </c>
      <c r="I17" s="99">
        <v>1901.1838815243962</v>
      </c>
      <c r="J17" s="119">
        <v>65.44373629784907</v>
      </c>
      <c r="K17" s="116">
        <v>6412.862863196243</v>
      </c>
      <c r="L17" s="99">
        <v>1990.8118523657868</v>
      </c>
      <c r="M17" s="111">
        <v>65.57601317721989</v>
      </c>
    </row>
    <row r="18" spans="1:13" ht="17.25" customHeight="1">
      <c r="A18" s="127" t="s">
        <v>87</v>
      </c>
      <c r="B18" s="131">
        <v>5074.44</v>
      </c>
      <c r="C18" s="101">
        <v>1582.7947598253274</v>
      </c>
      <c r="D18" s="133">
        <v>54.171043529502185</v>
      </c>
      <c r="E18" s="110">
        <v>5085.971280000002</v>
      </c>
      <c r="F18" s="99">
        <v>1578.8910695603856</v>
      </c>
      <c r="G18" s="111">
        <v>56.78967015996158</v>
      </c>
      <c r="H18" s="115">
        <v>5304.66804504</v>
      </c>
      <c r="I18" s="99">
        <v>1646.783385551482</v>
      </c>
      <c r="J18" s="119">
        <v>56.68660389509375</v>
      </c>
      <c r="K18" s="115">
        <v>5532.76877097672</v>
      </c>
      <c r="L18" s="99">
        <v>1717.5950711301955</v>
      </c>
      <c r="M18" s="111">
        <v>56.57643482668333</v>
      </c>
    </row>
    <row r="19" spans="1:13" ht="15.75">
      <c r="A19" s="127" t="s">
        <v>170</v>
      </c>
      <c r="B19" s="131">
        <v>18.7</v>
      </c>
      <c r="C19" s="100">
        <v>5.8328134747348725</v>
      </c>
      <c r="D19" s="133">
        <v>0.1996276464007242</v>
      </c>
      <c r="E19" s="110">
        <v>18.565569623999995</v>
      </c>
      <c r="F19" s="99">
        <v>5.763503265522795</v>
      </c>
      <c r="G19" s="111">
        <v>0.20730210951540434</v>
      </c>
      <c r="H19" s="115">
        <v>19.363889117832</v>
      </c>
      <c r="I19" s="97">
        <v>6.011333905940277</v>
      </c>
      <c r="J19" s="119">
        <v>0.20692588168969617</v>
      </c>
      <c r="K19" s="115">
        <v>20.196536349898775</v>
      </c>
      <c r="L19" s="99">
        <v>6.269821263895709</v>
      </c>
      <c r="M19" s="111">
        <v>0.20652372615294984</v>
      </c>
    </row>
    <row r="20" spans="1:13" ht="15.75">
      <c r="A20" s="126" t="s">
        <v>171</v>
      </c>
      <c r="B20" s="115">
        <v>579.07</v>
      </c>
      <c r="C20" s="100">
        <v>180.6207111665627</v>
      </c>
      <c r="D20" s="133">
        <v>6.181731615041036</v>
      </c>
      <c r="E20" s="110">
        <v>556.810065</v>
      </c>
      <c r="F20" s="99">
        <v>172.85635145581034</v>
      </c>
      <c r="G20" s="111">
        <v>6.21730996740838</v>
      </c>
      <c r="H20" s="115">
        <v>604.1389205249999</v>
      </c>
      <c r="I20" s="97">
        <v>187.5491413295542</v>
      </c>
      <c r="J20" s="119">
        <v>6.455933414614251</v>
      </c>
      <c r="K20" s="115">
        <v>655.490728769625</v>
      </c>
      <c r="L20" s="99">
        <v>203.49081834256634</v>
      </c>
      <c r="M20" s="111">
        <v>6.702851687977381</v>
      </c>
    </row>
    <row r="21" spans="1:13" ht="15.75">
      <c r="A21" s="126" t="s">
        <v>88</v>
      </c>
      <c r="B21" s="115">
        <v>187.9</v>
      </c>
      <c r="C21" s="100">
        <v>58.608858390517774</v>
      </c>
      <c r="D21" s="133">
        <v>2.005884211694977</v>
      </c>
      <c r="E21" s="110">
        <v>187.9</v>
      </c>
      <c r="F21" s="99">
        <v>58.33175526118905</v>
      </c>
      <c r="G21" s="111">
        <v>2.0980808651079874</v>
      </c>
      <c r="H21" s="115">
        <v>195.97969999999998</v>
      </c>
      <c r="I21" s="97">
        <v>60.84002073742017</v>
      </c>
      <c r="J21" s="119">
        <v>2.0942731064513826</v>
      </c>
      <c r="K21" s="115">
        <v>204.40682709999996</v>
      </c>
      <c r="L21" s="99">
        <v>63.45614162912923</v>
      </c>
      <c r="M21" s="111">
        <v>2.090202936406239</v>
      </c>
    </row>
    <row r="22" spans="1:13" s="32" customFormat="1" ht="15.75">
      <c r="A22" s="128" t="s">
        <v>172</v>
      </c>
      <c r="B22" s="147">
        <v>2652.484</v>
      </c>
      <c r="C22" s="100">
        <v>827.349968808484</v>
      </c>
      <c r="D22" s="133">
        <v>28.315996686394573</v>
      </c>
      <c r="E22" s="112">
        <v>2313.168208</v>
      </c>
      <c r="F22" s="99">
        <v>718.1009142470423</v>
      </c>
      <c r="G22" s="111">
        <v>25.828706519323752</v>
      </c>
      <c r="H22" s="116">
        <v>2412.634440944</v>
      </c>
      <c r="I22" s="97">
        <v>748.979253559665</v>
      </c>
      <c r="J22" s="119">
        <v>25.781830594532934</v>
      </c>
      <c r="K22" s="116">
        <v>2516.377721904592</v>
      </c>
      <c r="L22" s="99">
        <v>781.1853614627306</v>
      </c>
      <c r="M22" s="111">
        <v>25.73172421906949</v>
      </c>
    </row>
    <row r="23" spans="1:13" ht="15.75">
      <c r="A23" s="126" t="s">
        <v>218</v>
      </c>
      <c r="B23" s="131">
        <v>550</v>
      </c>
      <c r="C23" s="100">
        <v>171.5533374922021</v>
      </c>
      <c r="D23" s="133">
        <v>5.871401364727182</v>
      </c>
      <c r="E23" s="110">
        <v>550</v>
      </c>
      <c r="F23" s="99">
        <v>170.74223200454486</v>
      </c>
      <c r="G23" s="111">
        <v>6.141269163434769</v>
      </c>
      <c r="H23" s="115">
        <v>573.65</v>
      </c>
      <c r="I23" s="97">
        <v>178.08414798074025</v>
      </c>
      <c r="J23" s="119">
        <v>6.130123515424484</v>
      </c>
      <c r="K23" s="115">
        <v>598.3169499999999</v>
      </c>
      <c r="L23" s="99">
        <v>185.74176634391208</v>
      </c>
      <c r="M23" s="111">
        <v>6.118209765957591</v>
      </c>
    </row>
    <row r="24" spans="1:13" ht="15.75">
      <c r="A24" s="127" t="s">
        <v>173</v>
      </c>
      <c r="B24" s="131">
        <v>2053.284</v>
      </c>
      <c r="C24" s="100">
        <v>640.4504054897069</v>
      </c>
      <c r="D24" s="133">
        <v>21.919371781404525</v>
      </c>
      <c r="E24" s="110">
        <v>1713.968208</v>
      </c>
      <c r="F24" s="99">
        <v>532.0850134886364</v>
      </c>
      <c r="G24" s="111">
        <v>19.138072914359906</v>
      </c>
      <c r="H24" s="115">
        <v>1787.6688409439998</v>
      </c>
      <c r="I24" s="97">
        <v>554.9646690686476</v>
      </c>
      <c r="J24" s="119">
        <v>19.10333966645593</v>
      </c>
      <c r="K24" s="115">
        <v>1864.538601104592</v>
      </c>
      <c r="L24" s="99">
        <v>578.8281498385995</v>
      </c>
      <c r="M24" s="111">
        <v>19.066212779502607</v>
      </c>
    </row>
    <row r="25" spans="1:13" ht="15.75">
      <c r="A25" s="127" t="s">
        <v>91</v>
      </c>
      <c r="B25" s="131">
        <v>49.2</v>
      </c>
      <c r="C25" s="100">
        <v>15.346225826575173</v>
      </c>
      <c r="D25" s="133">
        <v>0.525223540262868</v>
      </c>
      <c r="E25" s="110">
        <v>49.2</v>
      </c>
      <c r="F25" s="99">
        <v>15.273668753861102</v>
      </c>
      <c r="G25" s="111">
        <v>0.5493644415290739</v>
      </c>
      <c r="H25" s="115">
        <v>51.315599999999996</v>
      </c>
      <c r="I25" s="97">
        <v>15.93043651027713</v>
      </c>
      <c r="J25" s="119">
        <v>0.5483674126525174</v>
      </c>
      <c r="K25" s="115">
        <v>53.52217079999999</v>
      </c>
      <c r="L25" s="99">
        <v>16.615445280219046</v>
      </c>
      <c r="M25" s="111">
        <v>0.5473016736092972</v>
      </c>
    </row>
    <row r="26" spans="1:13" ht="31.5">
      <c r="A26" s="128" t="s">
        <v>174</v>
      </c>
      <c r="B26" s="147">
        <v>755.901768</v>
      </c>
      <c r="C26" s="100">
        <v>235.7772202121023</v>
      </c>
      <c r="D26" s="133">
        <v>8.069459404063435</v>
      </c>
      <c r="E26" s="112">
        <v>653.6683988159999</v>
      </c>
      <c r="F26" s="99">
        <v>202.92509346305602</v>
      </c>
      <c r="G26" s="111">
        <v>7.298824692291783</v>
      </c>
      <c r="H26" s="116">
        <v>676.4419899650878</v>
      </c>
      <c r="I26" s="97">
        <v>209.99493670588188</v>
      </c>
      <c r="J26" s="119">
        <v>7.2285765702179345</v>
      </c>
      <c r="K26" s="116">
        <v>700.1948455335867</v>
      </c>
      <c r="L26" s="99">
        <v>217.36878320814927</v>
      </c>
      <c r="M26" s="111">
        <v>7.159982584509359</v>
      </c>
    </row>
    <row r="27" spans="1:13" ht="31.5">
      <c r="A27" s="127" t="s">
        <v>175</v>
      </c>
      <c r="B27" s="131">
        <v>620.091768</v>
      </c>
      <c r="C27" s="100">
        <v>193.41602245789147</v>
      </c>
      <c r="D27" s="133">
        <v>6.619650277984166</v>
      </c>
      <c r="E27" s="110">
        <v>517.618398816</v>
      </c>
      <c r="F27" s="99">
        <v>160.68967407356814</v>
      </c>
      <c r="G27" s="111">
        <v>5.779698020136692</v>
      </c>
      <c r="H27" s="115">
        <v>539.8759899650879</v>
      </c>
      <c r="I27" s="97">
        <v>167.59933005873157</v>
      </c>
      <c r="J27" s="119">
        <v>5.769208579269691</v>
      </c>
      <c r="K27" s="115">
        <v>563.0906575335868</v>
      </c>
      <c r="L27" s="99">
        <v>174.80610125125708</v>
      </c>
      <c r="M27" s="111">
        <v>5.7579962594097855</v>
      </c>
    </row>
    <row r="28" spans="1:13" ht="15.75">
      <c r="A28" s="127" t="s">
        <v>89</v>
      </c>
      <c r="B28" s="131">
        <v>28.56</v>
      </c>
      <c r="C28" s="100">
        <v>8.90829694323144</v>
      </c>
      <c r="D28" s="133">
        <v>0.30488585995746964</v>
      </c>
      <c r="E28" s="110">
        <v>28.8</v>
      </c>
      <c r="F28" s="99">
        <v>8.94068414860162</v>
      </c>
      <c r="G28" s="111">
        <v>0.32157918528531154</v>
      </c>
      <c r="H28" s="115">
        <v>28.8</v>
      </c>
      <c r="I28" s="97">
        <v>8.94068414860162</v>
      </c>
      <c r="J28" s="119">
        <v>0.3077618011753249</v>
      </c>
      <c r="K28" s="115">
        <v>28.8</v>
      </c>
      <c r="L28" s="99">
        <v>8.94068414860162</v>
      </c>
      <c r="M28" s="111">
        <v>0.29450016627404363</v>
      </c>
    </row>
    <row r="29" spans="1:13" ht="15.75">
      <c r="A29" s="127" t="s">
        <v>90</v>
      </c>
      <c r="B29" s="131">
        <v>95.25</v>
      </c>
      <c r="C29" s="100">
        <v>29.709918902058643</v>
      </c>
      <c r="D29" s="133">
        <v>1.0168199636186621</v>
      </c>
      <c r="E29" s="110">
        <v>95.25</v>
      </c>
      <c r="F29" s="99">
        <v>29.569450178968903</v>
      </c>
      <c r="G29" s="111">
        <v>1.0635561596675667</v>
      </c>
      <c r="H29" s="115">
        <v>95.25</v>
      </c>
      <c r="I29" s="97">
        <v>29.569450178968903</v>
      </c>
      <c r="J29" s="119">
        <v>1.0178580403454758</v>
      </c>
      <c r="K29" s="115">
        <v>95.25</v>
      </c>
      <c r="L29" s="99">
        <v>29.569450178968903</v>
      </c>
      <c r="M29" s="111">
        <v>0.9739979457500922</v>
      </c>
    </row>
    <row r="30" spans="1:13" s="32" customFormat="1" ht="31.5">
      <c r="A30" s="138" t="s">
        <v>229</v>
      </c>
      <c r="B30" s="115">
        <v>12</v>
      </c>
      <c r="C30" s="100">
        <v>3.7429819089207736</v>
      </c>
      <c r="D30" s="133">
        <v>0.1281033025031385</v>
      </c>
      <c r="E30" s="110">
        <v>12</v>
      </c>
      <c r="F30" s="99">
        <v>3.725285061917342</v>
      </c>
      <c r="G30" s="111">
        <v>0.13399132720221316</v>
      </c>
      <c r="H30" s="115">
        <v>12.515999999999998</v>
      </c>
      <c r="I30" s="97">
        <v>3.885472319579787</v>
      </c>
      <c r="J30" s="119">
        <v>0.13374814942744329</v>
      </c>
      <c r="K30" s="115">
        <v>13.054187999999998</v>
      </c>
      <c r="L30" s="99">
        <v>4.052547629321718</v>
      </c>
      <c r="M30" s="111">
        <v>0.13348821307543834</v>
      </c>
    </row>
    <row r="31" spans="1:13" s="32" customFormat="1" ht="19.5" customHeight="1">
      <c r="A31" s="125" t="s">
        <v>156</v>
      </c>
      <c r="B31" s="116">
        <v>98.79</v>
      </c>
      <c r="C31" s="100">
        <v>30.81409856519027</v>
      </c>
      <c r="D31" s="133">
        <v>1.054610437857088</v>
      </c>
      <c r="E31" s="112">
        <v>98.79</v>
      </c>
      <c r="F31" s="99">
        <v>30.66840927223452</v>
      </c>
      <c r="G31" s="111">
        <v>1.1030836011922196</v>
      </c>
      <c r="H31" s="116">
        <v>103.7295</v>
      </c>
      <c r="I31" s="97">
        <v>32.201829735846246</v>
      </c>
      <c r="J31" s="119">
        <v>1.10847144982694</v>
      </c>
      <c r="K31" s="116">
        <v>108.915975</v>
      </c>
      <c r="L31" s="99">
        <v>33.81192122263855</v>
      </c>
      <c r="M31" s="111">
        <v>1.1137421092847075</v>
      </c>
    </row>
    <row r="32" spans="1:13" s="32" customFormat="1" ht="63" hidden="1">
      <c r="A32" s="128" t="s">
        <v>157</v>
      </c>
      <c r="B32" s="116"/>
      <c r="C32" s="100">
        <v>0</v>
      </c>
      <c r="D32" s="133">
        <v>0</v>
      </c>
      <c r="E32" s="112">
        <v>40.93</v>
      </c>
      <c r="F32" s="99">
        <v>12.706326465356401</v>
      </c>
      <c r="G32" s="111">
        <v>0.457022085198882</v>
      </c>
      <c r="H32" s="121"/>
      <c r="I32" s="97">
        <v>0</v>
      </c>
      <c r="J32" s="119">
        <v>0</v>
      </c>
      <c r="K32" s="118"/>
      <c r="L32" s="99">
        <v>0</v>
      </c>
      <c r="M32" s="111">
        <v>0</v>
      </c>
    </row>
    <row r="33" spans="1:13" s="32" customFormat="1" ht="15.75">
      <c r="A33" s="139" t="s">
        <v>158</v>
      </c>
      <c r="B33" s="116"/>
      <c r="C33" s="100">
        <v>0</v>
      </c>
      <c r="D33" s="133">
        <v>0</v>
      </c>
      <c r="E33" s="110">
        <v>40.93</v>
      </c>
      <c r="F33" s="99">
        <v>12.706326465356401</v>
      </c>
      <c r="G33" s="111">
        <v>0.457022085198882</v>
      </c>
      <c r="H33" s="118">
        <v>40.93</v>
      </c>
      <c r="I33" s="97">
        <v>12.706326465356401</v>
      </c>
      <c r="J33" s="119">
        <v>0.4373850875731267</v>
      </c>
      <c r="K33" s="118">
        <v>40.93</v>
      </c>
      <c r="L33" s="99">
        <v>12.706326465356401</v>
      </c>
      <c r="M33" s="111">
        <v>0.41853790991654877</v>
      </c>
    </row>
    <row r="34" spans="1:13" ht="15.75" hidden="1">
      <c r="A34" s="139" t="s">
        <v>159</v>
      </c>
      <c r="B34" s="115"/>
      <c r="C34" s="100">
        <v>0</v>
      </c>
      <c r="D34" s="133">
        <v>0</v>
      </c>
      <c r="E34" s="112"/>
      <c r="F34" s="99">
        <v>0</v>
      </c>
      <c r="G34" s="111">
        <v>0</v>
      </c>
      <c r="H34" s="118"/>
      <c r="I34" s="98"/>
      <c r="J34" s="119">
        <v>0</v>
      </c>
      <c r="K34" s="118"/>
      <c r="L34" s="99">
        <v>0</v>
      </c>
      <c r="M34" s="111">
        <v>0</v>
      </c>
    </row>
    <row r="35" spans="1:13" ht="31.5">
      <c r="A35" s="142" t="s">
        <v>71</v>
      </c>
      <c r="B35" s="116">
        <v>9367.44</v>
      </c>
      <c r="C35" s="101">
        <v>2921.846537741734</v>
      </c>
      <c r="D35" s="133">
        <v>100</v>
      </c>
      <c r="E35" s="112">
        <v>8955.803521440002</v>
      </c>
      <c r="F35" s="99">
        <v>2780.2434229905975</v>
      </c>
      <c r="G35" s="111">
        <v>100</v>
      </c>
      <c r="H35" s="116">
        <v>9357.886485591918</v>
      </c>
      <c r="I35" s="99">
        <v>2905.0662279911458</v>
      </c>
      <c r="J35" s="119">
        <v>100</v>
      </c>
      <c r="K35" s="116">
        <v>9779.281405634421</v>
      </c>
      <c r="L35" s="99">
        <v>3035.8842447246616</v>
      </c>
      <c r="M35" s="111">
        <v>100</v>
      </c>
    </row>
    <row r="36" spans="1:13" ht="15.75">
      <c r="A36" s="125" t="s">
        <v>92</v>
      </c>
      <c r="B36" s="118"/>
      <c r="C36" s="102">
        <v>2921.85</v>
      </c>
      <c r="D36" s="120"/>
      <c r="E36" s="135"/>
      <c r="F36" s="97"/>
      <c r="G36" s="120"/>
      <c r="H36" s="118"/>
      <c r="I36" s="98"/>
      <c r="J36" s="120"/>
      <c r="K36" s="118"/>
      <c r="L36" s="98"/>
      <c r="M36" s="120"/>
    </row>
    <row r="37" spans="1:13" ht="15.75">
      <c r="A37" s="140" t="s">
        <v>103</v>
      </c>
      <c r="B37" s="118"/>
      <c r="C37" s="98"/>
      <c r="D37" s="120"/>
      <c r="E37" s="135"/>
      <c r="F37" s="102">
        <v>2725.47</v>
      </c>
      <c r="G37" s="120"/>
      <c r="H37" s="116"/>
      <c r="I37" s="102">
        <v>2862.4035574764944</v>
      </c>
      <c r="J37" s="120"/>
      <c r="K37" s="118"/>
      <c r="L37" s="102">
        <v>2969.060233763123</v>
      </c>
      <c r="M37" s="120"/>
    </row>
    <row r="38" spans="1:13" ht="16.5" thickBot="1">
      <c r="A38" s="141" t="s">
        <v>102</v>
      </c>
      <c r="B38" s="122"/>
      <c r="C38" s="134"/>
      <c r="D38" s="123"/>
      <c r="E38" s="136"/>
      <c r="F38" s="113">
        <v>2862.4035574764944</v>
      </c>
      <c r="G38" s="123"/>
      <c r="H38" s="137"/>
      <c r="I38" s="113">
        <v>2969.060233763123</v>
      </c>
      <c r="J38" s="123"/>
      <c r="K38" s="122"/>
      <c r="L38" s="113">
        <v>3136.120261166969</v>
      </c>
      <c r="M38" s="123"/>
    </row>
  </sheetData>
  <mergeCells count="7">
    <mergeCell ref="H5:J5"/>
    <mergeCell ref="K5:M5"/>
    <mergeCell ref="E1:M1"/>
    <mergeCell ref="A3:M3"/>
    <mergeCell ref="A5:A6"/>
    <mergeCell ref="E5:G5"/>
    <mergeCell ref="B5:D5"/>
  </mergeCells>
  <printOptions/>
  <pageMargins left="0.17" right="0.16" top="0.5" bottom="0.39" header="0.5" footer="0.37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S5" sqref="S5"/>
    </sheetView>
  </sheetViews>
  <sheetFormatPr defaultColWidth="9.140625" defaultRowHeight="12.75"/>
  <cols>
    <col min="1" max="1" width="39.140625" style="30" customWidth="1"/>
    <col min="2" max="2" width="11.140625" style="31" customWidth="1"/>
    <col min="3" max="4" width="10.8515625" style="30" customWidth="1"/>
    <col min="5" max="5" width="11.140625" style="30" hidden="1" customWidth="1"/>
    <col min="6" max="7" width="10.8515625" style="30" hidden="1" customWidth="1"/>
    <col min="8" max="10" width="11.28125" style="30" hidden="1" customWidth="1"/>
    <col min="11" max="11" width="11.140625" style="30" customWidth="1"/>
    <col min="12" max="12" width="10.7109375" style="30" customWidth="1"/>
    <col min="13" max="13" width="11.28125" style="30" customWidth="1"/>
    <col min="14" max="14" width="11.140625" style="30" customWidth="1"/>
    <col min="15" max="16" width="10.421875" style="30" customWidth="1"/>
    <col min="17" max="16384" width="9.140625" style="30" customWidth="1"/>
  </cols>
  <sheetData>
    <row r="1" spans="1:16" ht="45" customHeight="1">
      <c r="A1" s="93"/>
      <c r="B1" s="94"/>
      <c r="C1" s="93"/>
      <c r="D1" s="93"/>
      <c r="E1" s="93"/>
      <c r="F1" s="93"/>
      <c r="G1" s="93"/>
      <c r="H1" s="93"/>
      <c r="I1" s="93"/>
      <c r="J1" s="93"/>
      <c r="M1" s="191" t="s">
        <v>237</v>
      </c>
      <c r="N1" s="195"/>
      <c r="O1" s="195"/>
      <c r="P1" s="195"/>
    </row>
    <row r="2" spans="1:16" ht="15" customHeight="1">
      <c r="A2" s="93"/>
      <c r="B2" s="94"/>
      <c r="C2" s="93"/>
      <c r="D2" s="93"/>
      <c r="E2" s="93"/>
      <c r="F2" s="93"/>
      <c r="G2" s="93"/>
      <c r="H2" s="93"/>
      <c r="I2" s="93"/>
      <c r="J2" s="93"/>
      <c r="M2" s="160"/>
      <c r="N2" s="161"/>
      <c r="O2" s="161"/>
      <c r="P2" s="161"/>
    </row>
    <row r="3" spans="1:16" ht="15.75">
      <c r="A3" s="192" t="s">
        <v>214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0" ht="16.5" thickBot="1">
      <c r="A4" s="93"/>
      <c r="B4" s="94"/>
      <c r="C4" s="93"/>
      <c r="D4" s="93"/>
      <c r="E4" s="93"/>
      <c r="F4" s="93"/>
      <c r="G4" s="93"/>
      <c r="H4" s="93"/>
      <c r="I4" s="93"/>
      <c r="J4" s="93"/>
    </row>
    <row r="5" spans="1:16" ht="27" customHeight="1" thickBot="1">
      <c r="A5" s="198" t="s">
        <v>204</v>
      </c>
      <c r="B5" s="188" t="s">
        <v>108</v>
      </c>
      <c r="C5" s="189"/>
      <c r="D5" s="190"/>
      <c r="E5" s="196" t="s">
        <v>234</v>
      </c>
      <c r="F5" s="197"/>
      <c r="G5" s="207"/>
      <c r="H5" s="196" t="s">
        <v>235</v>
      </c>
      <c r="I5" s="197"/>
      <c r="J5" s="207"/>
      <c r="K5" s="208" t="s">
        <v>233</v>
      </c>
      <c r="L5" s="209"/>
      <c r="M5" s="209"/>
      <c r="N5" s="209"/>
      <c r="O5" s="209"/>
      <c r="P5" s="210"/>
    </row>
    <row r="6" spans="1:16" ht="27.75" customHeight="1">
      <c r="A6" s="199"/>
      <c r="B6" s="201" t="s">
        <v>80</v>
      </c>
      <c r="C6" s="203" t="s">
        <v>81</v>
      </c>
      <c r="D6" s="205" t="s">
        <v>82</v>
      </c>
      <c r="E6" s="201" t="s">
        <v>80</v>
      </c>
      <c r="F6" s="203" t="s">
        <v>81</v>
      </c>
      <c r="G6" s="205" t="s">
        <v>82</v>
      </c>
      <c r="H6" s="106" t="s">
        <v>80</v>
      </c>
      <c r="I6" s="91" t="s">
        <v>81</v>
      </c>
      <c r="J6" s="153" t="s">
        <v>82</v>
      </c>
      <c r="K6" s="196" t="s">
        <v>93</v>
      </c>
      <c r="L6" s="197"/>
      <c r="M6" s="207"/>
      <c r="N6" s="196" t="s">
        <v>234</v>
      </c>
      <c r="O6" s="197"/>
      <c r="P6" s="207"/>
    </row>
    <row r="7" spans="1:16" ht="33" customHeight="1">
      <c r="A7" s="200"/>
      <c r="B7" s="202"/>
      <c r="C7" s="204"/>
      <c r="D7" s="206"/>
      <c r="E7" s="202"/>
      <c r="F7" s="204"/>
      <c r="G7" s="206"/>
      <c r="H7" s="106"/>
      <c r="I7" s="91"/>
      <c r="J7" s="153"/>
      <c r="K7" s="106" t="s">
        <v>80</v>
      </c>
      <c r="L7" s="91" t="s">
        <v>81</v>
      </c>
      <c r="M7" s="107" t="s">
        <v>82</v>
      </c>
      <c r="N7" s="106" t="s">
        <v>80</v>
      </c>
      <c r="O7" s="91" t="s">
        <v>81</v>
      </c>
      <c r="P7" s="107" t="s">
        <v>82</v>
      </c>
    </row>
    <row r="8" spans="1:16" ht="15.75">
      <c r="A8" s="125" t="s">
        <v>83</v>
      </c>
      <c r="B8" s="108"/>
      <c r="C8" s="96"/>
      <c r="D8" s="109"/>
      <c r="E8" s="114"/>
      <c r="F8" s="96"/>
      <c r="G8" s="109"/>
      <c r="H8" s="114"/>
      <c r="I8" s="96"/>
      <c r="J8" s="148"/>
      <c r="K8" s="154"/>
      <c r="L8" s="152"/>
      <c r="M8" s="155"/>
      <c r="N8" s="154"/>
      <c r="O8" s="152"/>
      <c r="P8" s="155"/>
    </row>
    <row r="9" spans="1:16" ht="15.75">
      <c r="A9" s="126" t="s">
        <v>74</v>
      </c>
      <c r="B9" s="116">
        <v>3583.9</v>
      </c>
      <c r="C9" s="99"/>
      <c r="D9" s="111"/>
      <c r="E9" s="116">
        <v>3583.9</v>
      </c>
      <c r="F9" s="99"/>
      <c r="G9" s="156"/>
      <c r="H9" s="117">
        <v>3583.9</v>
      </c>
      <c r="I9" s="98"/>
      <c r="J9" s="149"/>
      <c r="K9" s="116">
        <v>2694.01</v>
      </c>
      <c r="L9" s="99"/>
      <c r="M9" s="111"/>
      <c r="N9" s="116">
        <v>2674.93</v>
      </c>
      <c r="O9" s="99"/>
      <c r="P9" s="111"/>
    </row>
    <row r="10" spans="1:16" ht="15" customHeight="1">
      <c r="A10" s="127" t="s">
        <v>217</v>
      </c>
      <c r="B10" s="110">
        <v>84.68</v>
      </c>
      <c r="C10" s="99"/>
      <c r="D10" s="111"/>
      <c r="E10" s="115">
        <v>84.68</v>
      </c>
      <c r="F10" s="99"/>
      <c r="G10" s="156"/>
      <c r="H10" s="117">
        <v>84.68</v>
      </c>
      <c r="I10" s="98"/>
      <c r="J10" s="149"/>
      <c r="K10" s="115">
        <v>84.68</v>
      </c>
      <c r="L10" s="99"/>
      <c r="M10" s="111"/>
      <c r="N10" s="115">
        <v>65.6</v>
      </c>
      <c r="O10" s="99"/>
      <c r="P10" s="111"/>
    </row>
    <row r="11" spans="1:16" ht="15.75">
      <c r="A11" s="126" t="s">
        <v>84</v>
      </c>
      <c r="B11" s="110">
        <v>3499.23</v>
      </c>
      <c r="C11" s="99"/>
      <c r="D11" s="111"/>
      <c r="E11" s="115">
        <v>3499.23</v>
      </c>
      <c r="F11" s="99"/>
      <c r="G11" s="156"/>
      <c r="H11" s="117">
        <v>3499.23</v>
      </c>
      <c r="I11" s="98"/>
      <c r="J11" s="149"/>
      <c r="K11" s="115">
        <v>2609.33</v>
      </c>
      <c r="L11" s="99"/>
      <c r="M11" s="111"/>
      <c r="N11" s="115">
        <v>2609.33</v>
      </c>
      <c r="O11" s="99"/>
      <c r="P11" s="111"/>
    </row>
    <row r="12" spans="1:16" ht="15" customHeight="1">
      <c r="A12" s="127" t="s">
        <v>205</v>
      </c>
      <c r="B12" s="110">
        <v>278</v>
      </c>
      <c r="C12" s="99"/>
      <c r="D12" s="111"/>
      <c r="E12" s="115">
        <v>278</v>
      </c>
      <c r="F12" s="99"/>
      <c r="G12" s="156"/>
      <c r="H12" s="117">
        <v>278</v>
      </c>
      <c r="I12" s="98"/>
      <c r="J12" s="149"/>
      <c r="K12" s="115">
        <v>278</v>
      </c>
      <c r="L12" s="99"/>
      <c r="M12" s="111"/>
      <c r="N12" s="115">
        <v>278</v>
      </c>
      <c r="O12" s="99"/>
      <c r="P12" s="111"/>
    </row>
    <row r="13" spans="1:16" ht="15.75">
      <c r="A13" s="126" t="s">
        <v>85</v>
      </c>
      <c r="B13" s="112">
        <v>3221.23</v>
      </c>
      <c r="C13" s="99"/>
      <c r="D13" s="111"/>
      <c r="E13" s="116">
        <v>3221.23</v>
      </c>
      <c r="F13" s="99"/>
      <c r="G13" s="156"/>
      <c r="H13" s="117">
        <v>3221.23</v>
      </c>
      <c r="I13" s="98"/>
      <c r="J13" s="149"/>
      <c r="K13" s="116">
        <v>2331.33</v>
      </c>
      <c r="L13" s="99"/>
      <c r="M13" s="111"/>
      <c r="N13" s="116">
        <v>2331.33</v>
      </c>
      <c r="O13" s="99"/>
      <c r="P13" s="111"/>
    </row>
    <row r="14" spans="1:16" ht="15.75">
      <c r="A14" s="127" t="s">
        <v>105</v>
      </c>
      <c r="B14" s="110">
        <v>3221.23</v>
      </c>
      <c r="C14" s="99"/>
      <c r="D14" s="111"/>
      <c r="E14" s="115">
        <v>3221.23</v>
      </c>
      <c r="F14" s="99"/>
      <c r="G14" s="156"/>
      <c r="H14" s="117">
        <v>3221.23</v>
      </c>
      <c r="I14" s="98"/>
      <c r="J14" s="149"/>
      <c r="K14" s="115">
        <v>2331.33</v>
      </c>
      <c r="L14" s="99"/>
      <c r="M14" s="111"/>
      <c r="N14" s="115">
        <v>2331.33</v>
      </c>
      <c r="O14" s="99"/>
      <c r="P14" s="111"/>
    </row>
    <row r="15" spans="1:16" s="32" customFormat="1" ht="30.75" customHeight="1">
      <c r="A15" s="128" t="s">
        <v>169</v>
      </c>
      <c r="B15" s="112">
        <v>5849.246914624001</v>
      </c>
      <c r="C15" s="99">
        <v>1815.842679542908</v>
      </c>
      <c r="D15" s="111">
        <v>65.31236310199334</v>
      </c>
      <c r="E15" s="116">
        <v>6124.150554682831</v>
      </c>
      <c r="F15" s="99">
        <v>1901.1838815243962</v>
      </c>
      <c r="G15" s="111">
        <v>65.44373629784907</v>
      </c>
      <c r="H15" s="116">
        <v>6412.862863196243</v>
      </c>
      <c r="I15" s="99">
        <v>1990.8118523657868</v>
      </c>
      <c r="J15" s="150">
        <v>65.57601317721989</v>
      </c>
      <c r="K15" s="116">
        <v>4780.7740936</v>
      </c>
      <c r="L15" s="99">
        <v>2050.6638243406123</v>
      </c>
      <c r="M15" s="132">
        <v>59.58245579965301</v>
      </c>
      <c r="N15" s="116">
        <v>4461.4632756440005</v>
      </c>
      <c r="O15" s="99">
        <v>1913.6987366198696</v>
      </c>
      <c r="P15" s="132">
        <v>59.36994179553297</v>
      </c>
    </row>
    <row r="16" spans="1:16" ht="17.25" customHeight="1">
      <c r="A16" s="127" t="s">
        <v>87</v>
      </c>
      <c r="B16" s="110">
        <v>5085.971280000002</v>
      </c>
      <c r="C16" s="99">
        <v>1578.8910695603856</v>
      </c>
      <c r="D16" s="111">
        <v>56.78967015996158</v>
      </c>
      <c r="E16" s="115">
        <v>5304.66804504</v>
      </c>
      <c r="F16" s="99">
        <v>1646.783385551482</v>
      </c>
      <c r="G16" s="119">
        <v>56.68660389509375</v>
      </c>
      <c r="H16" s="115">
        <v>5532.76877097672</v>
      </c>
      <c r="I16" s="99">
        <v>1717.5950711301955</v>
      </c>
      <c r="J16" s="150">
        <v>56.57643482668333</v>
      </c>
      <c r="K16" s="115">
        <v>3987.4770936</v>
      </c>
      <c r="L16" s="99">
        <v>1710.3872440195082</v>
      </c>
      <c r="M16" s="132">
        <v>49.69565033403335</v>
      </c>
      <c r="N16" s="115">
        <v>3806.76636</v>
      </c>
      <c r="O16" s="99">
        <v>1632.873235449293</v>
      </c>
      <c r="P16" s="132">
        <v>50.65770650992736</v>
      </c>
    </row>
    <row r="17" spans="1:16" ht="15.75">
      <c r="A17" s="127" t="s">
        <v>170</v>
      </c>
      <c r="B17" s="110">
        <v>18.565569623999995</v>
      </c>
      <c r="C17" s="99">
        <v>5.763503265522795</v>
      </c>
      <c r="D17" s="111">
        <v>0.20730210951540434</v>
      </c>
      <c r="E17" s="115">
        <v>19.363889117832</v>
      </c>
      <c r="F17" s="97">
        <v>6.011333905940277</v>
      </c>
      <c r="G17" s="119">
        <v>0.20692588168969617</v>
      </c>
      <c r="H17" s="115">
        <v>20.196536349898775</v>
      </c>
      <c r="I17" s="99">
        <v>6.269821263895709</v>
      </c>
      <c r="J17" s="150">
        <v>0.20652372615294984</v>
      </c>
      <c r="K17" s="115"/>
      <c r="L17" s="99"/>
      <c r="M17" s="132"/>
      <c r="N17" s="115">
        <v>15.317267264</v>
      </c>
      <c r="O17" s="99">
        <v>6.570184085479104</v>
      </c>
      <c r="P17" s="132">
        <v>0.20383116698389386</v>
      </c>
    </row>
    <row r="18" spans="1:16" ht="15.75">
      <c r="A18" s="126" t="s">
        <v>171</v>
      </c>
      <c r="B18" s="110">
        <v>556.810065</v>
      </c>
      <c r="C18" s="99">
        <v>172.85635145581034</v>
      </c>
      <c r="D18" s="111">
        <v>6.21730996740838</v>
      </c>
      <c r="E18" s="115">
        <v>604.1389205249999</v>
      </c>
      <c r="F18" s="97">
        <v>187.5491413295542</v>
      </c>
      <c r="G18" s="119">
        <v>6.455933414614251</v>
      </c>
      <c r="H18" s="115">
        <v>655.490728769625</v>
      </c>
      <c r="I18" s="99">
        <v>203.49081834256634</v>
      </c>
      <c r="J18" s="150">
        <v>6.702851687977381</v>
      </c>
      <c r="K18" s="115">
        <v>592.997</v>
      </c>
      <c r="L18" s="99">
        <v>254.35995762075726</v>
      </c>
      <c r="M18" s="132">
        <v>7.390480464058302</v>
      </c>
      <c r="N18" s="115">
        <v>442.64834837999996</v>
      </c>
      <c r="O18" s="99">
        <v>189.86945150622176</v>
      </c>
      <c r="P18" s="132">
        <v>5.890445590503251</v>
      </c>
    </row>
    <row r="19" spans="1:16" ht="15.75">
      <c r="A19" s="126" t="s">
        <v>88</v>
      </c>
      <c r="B19" s="110">
        <v>187.9</v>
      </c>
      <c r="C19" s="99">
        <v>58.33175526118905</v>
      </c>
      <c r="D19" s="111">
        <v>2.0980808651079874</v>
      </c>
      <c r="E19" s="115">
        <v>195.97969999999998</v>
      </c>
      <c r="F19" s="97">
        <v>60.84002073742017</v>
      </c>
      <c r="G19" s="119">
        <v>2.0942731064513826</v>
      </c>
      <c r="H19" s="115">
        <v>204.40682709999996</v>
      </c>
      <c r="I19" s="99">
        <v>63.45614162912923</v>
      </c>
      <c r="J19" s="150">
        <v>2.090202936406239</v>
      </c>
      <c r="K19" s="115">
        <v>200.3</v>
      </c>
      <c r="L19" s="99">
        <v>85.91662270034702</v>
      </c>
      <c r="M19" s="132">
        <v>2.4963250015613534</v>
      </c>
      <c r="N19" s="115">
        <v>196.7313</v>
      </c>
      <c r="O19" s="99">
        <v>84.38586557887558</v>
      </c>
      <c r="P19" s="132">
        <v>2.6179585281184607</v>
      </c>
    </row>
    <row r="20" spans="1:16" s="32" customFormat="1" ht="15.75">
      <c r="A20" s="128" t="s">
        <v>172</v>
      </c>
      <c r="B20" s="112">
        <v>2313.168208</v>
      </c>
      <c r="C20" s="99">
        <v>718.1009142470423</v>
      </c>
      <c r="D20" s="111">
        <v>25.828706519323752</v>
      </c>
      <c r="E20" s="116">
        <v>2412.634440944</v>
      </c>
      <c r="F20" s="97">
        <v>748.979253559665</v>
      </c>
      <c r="G20" s="119">
        <v>25.781830594532934</v>
      </c>
      <c r="H20" s="116">
        <v>2516.377721904592</v>
      </c>
      <c r="I20" s="99">
        <v>781.1853614627306</v>
      </c>
      <c r="J20" s="150">
        <v>25.73172421906949</v>
      </c>
      <c r="K20" s="116">
        <v>2438.0408799999996</v>
      </c>
      <c r="L20" s="99">
        <v>1045.7725332749974</v>
      </c>
      <c r="M20" s="132">
        <v>30.38513431638863</v>
      </c>
      <c r="N20" s="116">
        <v>2397.598847592</v>
      </c>
      <c r="O20" s="99">
        <v>1028.425339866943</v>
      </c>
      <c r="P20" s="132">
        <v>31.905519610049186</v>
      </c>
    </row>
    <row r="21" spans="1:16" ht="15.75">
      <c r="A21" s="126" t="s">
        <v>218</v>
      </c>
      <c r="B21" s="110">
        <v>550</v>
      </c>
      <c r="C21" s="99">
        <v>170.74223200454486</v>
      </c>
      <c r="D21" s="111">
        <v>6.141269163434769</v>
      </c>
      <c r="E21" s="115">
        <v>573.65</v>
      </c>
      <c r="F21" s="97">
        <v>178.08414798074025</v>
      </c>
      <c r="G21" s="119">
        <v>6.130123515424484</v>
      </c>
      <c r="H21" s="115">
        <v>598.3169499999999</v>
      </c>
      <c r="I21" s="99">
        <v>185.74176634391208</v>
      </c>
      <c r="J21" s="150">
        <v>6.118209765957591</v>
      </c>
      <c r="K21" s="115">
        <v>550</v>
      </c>
      <c r="L21" s="99">
        <v>235.916837170199</v>
      </c>
      <c r="M21" s="132">
        <v>6.854611836538914</v>
      </c>
      <c r="N21" s="115">
        <v>570.075</v>
      </c>
      <c r="O21" s="99">
        <v>244.5278017269112</v>
      </c>
      <c r="P21" s="132">
        <v>7.586147745260319</v>
      </c>
    </row>
    <row r="22" spans="1:16" ht="15.75">
      <c r="A22" s="127" t="s">
        <v>173</v>
      </c>
      <c r="B22" s="110">
        <v>1713.968208</v>
      </c>
      <c r="C22" s="99">
        <v>532.0850134886364</v>
      </c>
      <c r="D22" s="111">
        <v>19.138072914359906</v>
      </c>
      <c r="E22" s="115">
        <v>1787.6688409439998</v>
      </c>
      <c r="F22" s="97">
        <v>554.9646690686476</v>
      </c>
      <c r="G22" s="119">
        <v>19.10333966645593</v>
      </c>
      <c r="H22" s="115">
        <v>1864.538601104592</v>
      </c>
      <c r="I22" s="99">
        <v>578.8281498385995</v>
      </c>
      <c r="J22" s="150">
        <v>19.066212779502607</v>
      </c>
      <c r="K22" s="115">
        <v>1787.84088</v>
      </c>
      <c r="L22" s="99">
        <v>766.8759377694278</v>
      </c>
      <c r="M22" s="132">
        <v>22.28173683253845</v>
      </c>
      <c r="N22" s="115">
        <v>1776.528047592</v>
      </c>
      <c r="O22" s="99">
        <v>762.0234147855516</v>
      </c>
      <c r="P22" s="132">
        <v>23.640756466485584</v>
      </c>
    </row>
    <row r="23" spans="1:16" ht="15.75">
      <c r="A23" s="127" t="s">
        <v>91</v>
      </c>
      <c r="B23" s="110">
        <v>49.2</v>
      </c>
      <c r="C23" s="99">
        <v>15.273668753861102</v>
      </c>
      <c r="D23" s="111">
        <v>0.5493644415290739</v>
      </c>
      <c r="E23" s="115">
        <v>51.315599999999996</v>
      </c>
      <c r="F23" s="97">
        <v>15.93043651027713</v>
      </c>
      <c r="G23" s="119">
        <v>0.5483674126525174</v>
      </c>
      <c r="H23" s="115">
        <v>53.52217079999999</v>
      </c>
      <c r="I23" s="99">
        <v>16.615445280219046</v>
      </c>
      <c r="J23" s="150">
        <v>0.5473016736092972</v>
      </c>
      <c r="K23" s="115">
        <v>100.2</v>
      </c>
      <c r="L23" s="99">
        <v>42.9797583353708</v>
      </c>
      <c r="M23" s="132">
        <v>1.2487856473112713</v>
      </c>
      <c r="N23" s="115">
        <v>50.9958</v>
      </c>
      <c r="O23" s="99">
        <v>21.874123354480062</v>
      </c>
      <c r="P23" s="132">
        <v>0.6786153983032869</v>
      </c>
    </row>
    <row r="24" spans="1:16" ht="31.5">
      <c r="A24" s="128" t="s">
        <v>174</v>
      </c>
      <c r="B24" s="112">
        <v>653.6683988159999</v>
      </c>
      <c r="C24" s="99">
        <v>202.92509346305602</v>
      </c>
      <c r="D24" s="111">
        <v>7.298824692291783</v>
      </c>
      <c r="E24" s="116">
        <v>676.4419899650878</v>
      </c>
      <c r="F24" s="97">
        <v>209.99493670588188</v>
      </c>
      <c r="G24" s="119">
        <v>7.2285765702179345</v>
      </c>
      <c r="H24" s="116">
        <v>700.1948455335867</v>
      </c>
      <c r="I24" s="99">
        <v>217.36878320814927</v>
      </c>
      <c r="J24" s="150">
        <v>7.159982584509359</v>
      </c>
      <c r="K24" s="116">
        <v>719.47</v>
      </c>
      <c r="L24" s="99">
        <v>308.6092487978965</v>
      </c>
      <c r="M24" s="132">
        <v>8.966704687335731</v>
      </c>
      <c r="N24" s="116">
        <v>570.0314703727839</v>
      </c>
      <c r="O24" s="99">
        <v>244.50913014150032</v>
      </c>
      <c r="P24" s="132">
        <v>7.585568484315081</v>
      </c>
    </row>
    <row r="25" spans="1:16" ht="15.75">
      <c r="A25" s="162" t="s">
        <v>236</v>
      </c>
      <c r="B25" s="110">
        <v>517.618398816</v>
      </c>
      <c r="C25" s="99">
        <v>160.68967407356814</v>
      </c>
      <c r="D25" s="111">
        <v>5.779698020136692</v>
      </c>
      <c r="E25" s="115">
        <v>539.8759899650879</v>
      </c>
      <c r="F25" s="97">
        <v>167.59933005873157</v>
      </c>
      <c r="G25" s="119">
        <v>5.769208579269691</v>
      </c>
      <c r="H25" s="115">
        <v>563.0906575335868</v>
      </c>
      <c r="I25" s="99">
        <v>174.80610125125708</v>
      </c>
      <c r="J25" s="150">
        <v>5.7579962594097855</v>
      </c>
      <c r="K25" s="115">
        <v>572.91</v>
      </c>
      <c r="L25" s="99">
        <v>245.74384578759765</v>
      </c>
      <c r="M25" s="132">
        <v>7.140137576857289</v>
      </c>
      <c r="N25" s="115">
        <v>536.511470372784</v>
      </c>
      <c r="O25" s="99">
        <v>230.13107126523659</v>
      </c>
      <c r="P25" s="132">
        <v>7.139508452878646</v>
      </c>
    </row>
    <row r="26" spans="1:16" ht="17.25" customHeight="1">
      <c r="A26" s="127" t="s">
        <v>89</v>
      </c>
      <c r="B26" s="110">
        <v>28.8</v>
      </c>
      <c r="C26" s="99">
        <v>8.94068414860162</v>
      </c>
      <c r="D26" s="111">
        <v>0.32157918528531154</v>
      </c>
      <c r="E26" s="115">
        <v>28.8</v>
      </c>
      <c r="F26" s="97">
        <v>8.94068414860162</v>
      </c>
      <c r="G26" s="119">
        <v>0.3077618011753249</v>
      </c>
      <c r="H26" s="115">
        <v>28.8</v>
      </c>
      <c r="I26" s="99">
        <v>8.94068414860162</v>
      </c>
      <c r="J26" s="150">
        <v>0.29450016627404363</v>
      </c>
      <c r="K26" s="115">
        <v>30.44</v>
      </c>
      <c r="L26" s="99">
        <v>13.05692458811065</v>
      </c>
      <c r="M26" s="132">
        <v>0.3793716078258992</v>
      </c>
      <c r="N26" s="115">
        <v>21</v>
      </c>
      <c r="O26" s="99">
        <v>9.007733782862143</v>
      </c>
      <c r="P26" s="132">
        <v>0.279452883656478</v>
      </c>
    </row>
    <row r="27" spans="1:16" ht="15.75">
      <c r="A27" s="127" t="s">
        <v>90</v>
      </c>
      <c r="B27" s="110">
        <v>95.25</v>
      </c>
      <c r="C27" s="99">
        <v>29.569450178968903</v>
      </c>
      <c r="D27" s="111">
        <v>1.0635561596675667</v>
      </c>
      <c r="E27" s="115">
        <v>95.25</v>
      </c>
      <c r="F27" s="97">
        <v>29.569450178968903</v>
      </c>
      <c r="G27" s="119">
        <v>1.0178580403454758</v>
      </c>
      <c r="H27" s="115">
        <v>95.25</v>
      </c>
      <c r="I27" s="99">
        <v>29.569450178968903</v>
      </c>
      <c r="J27" s="150">
        <v>0.9739979457500922</v>
      </c>
      <c r="K27" s="115">
        <v>103.6</v>
      </c>
      <c r="L27" s="99">
        <v>44.43815332878657</v>
      </c>
      <c r="M27" s="132">
        <v>1.2911596113916934</v>
      </c>
      <c r="N27" s="115"/>
      <c r="O27" s="99"/>
      <c r="P27" s="132"/>
    </row>
    <row r="28" spans="1:16" s="32" customFormat="1" ht="31.5">
      <c r="A28" s="138" t="s">
        <v>229</v>
      </c>
      <c r="B28" s="110">
        <v>12</v>
      </c>
      <c r="C28" s="99">
        <v>3.725285061917342</v>
      </c>
      <c r="D28" s="111">
        <v>0.13399132720221316</v>
      </c>
      <c r="E28" s="115">
        <v>12.515999999999998</v>
      </c>
      <c r="F28" s="97">
        <v>3.885472319579787</v>
      </c>
      <c r="G28" s="119">
        <v>0.13374814942744329</v>
      </c>
      <c r="H28" s="115">
        <v>13.054187999999998</v>
      </c>
      <c r="I28" s="99">
        <v>4.052547629321718</v>
      </c>
      <c r="J28" s="150">
        <v>0.13348821307543834</v>
      </c>
      <c r="K28" s="115">
        <v>12.52</v>
      </c>
      <c r="L28" s="99">
        <v>5.37032509340162</v>
      </c>
      <c r="M28" s="132">
        <v>0.15603589126084944</v>
      </c>
      <c r="N28" s="115">
        <v>12.52</v>
      </c>
      <c r="O28" s="99">
        <v>5.37032509340162</v>
      </c>
      <c r="P28" s="132">
        <v>0.1666071477799574</v>
      </c>
    </row>
    <row r="29" spans="1:16" s="32" customFormat="1" ht="17.25" customHeight="1">
      <c r="A29" s="125" t="s">
        <v>156</v>
      </c>
      <c r="B29" s="112">
        <v>98.79</v>
      </c>
      <c r="C29" s="99">
        <v>30.66840927223452</v>
      </c>
      <c r="D29" s="111">
        <v>1.1030836011922196</v>
      </c>
      <c r="E29" s="116">
        <v>103.7295</v>
      </c>
      <c r="F29" s="97">
        <v>32.201829735846246</v>
      </c>
      <c r="G29" s="119">
        <v>1.10847144982694</v>
      </c>
      <c r="H29" s="116">
        <v>108.915975</v>
      </c>
      <c r="I29" s="99">
        <v>33.81192122263855</v>
      </c>
      <c r="J29" s="150">
        <v>1.1137421092847075</v>
      </c>
      <c r="K29" s="116">
        <v>85.51</v>
      </c>
      <c r="L29" s="99">
        <v>36.67863408440676</v>
      </c>
      <c r="M29" s="132">
        <v>1.0657051966226228</v>
      </c>
      <c r="N29" s="116">
        <v>85.59</v>
      </c>
      <c r="O29" s="99">
        <v>36.712949260722425</v>
      </c>
      <c r="P29" s="132">
        <v>1.1389701101027598</v>
      </c>
    </row>
    <row r="30" spans="1:16" s="32" customFormat="1" ht="15.75">
      <c r="A30" s="139" t="s">
        <v>158</v>
      </c>
      <c r="B30" s="110">
        <v>40.93</v>
      </c>
      <c r="C30" s="99">
        <v>12.706326465356401</v>
      </c>
      <c r="D30" s="111">
        <v>0.457022085198882</v>
      </c>
      <c r="E30" s="118">
        <v>40.93</v>
      </c>
      <c r="F30" s="97">
        <v>12.706326465356401</v>
      </c>
      <c r="G30" s="119">
        <v>0.4373850875731267</v>
      </c>
      <c r="H30" s="118">
        <v>40.93</v>
      </c>
      <c r="I30" s="99">
        <v>12.706326465356401</v>
      </c>
      <c r="J30" s="150">
        <v>0.41853790991654877</v>
      </c>
      <c r="K30" s="116"/>
      <c r="L30" s="99"/>
      <c r="M30" s="132"/>
      <c r="N30" s="116"/>
      <c r="O30" s="99"/>
      <c r="P30" s="132"/>
    </row>
    <row r="31" spans="1:16" ht="31.5">
      <c r="A31" s="142" t="s">
        <v>71</v>
      </c>
      <c r="B31" s="112">
        <v>8955.803521440002</v>
      </c>
      <c r="C31" s="99">
        <v>2780.2434229905975</v>
      </c>
      <c r="D31" s="111">
        <v>100</v>
      </c>
      <c r="E31" s="116">
        <v>9357.886485591918</v>
      </c>
      <c r="F31" s="99">
        <v>2905.0662279911458</v>
      </c>
      <c r="G31" s="119">
        <v>100</v>
      </c>
      <c r="H31" s="116">
        <v>9779.281405634421</v>
      </c>
      <c r="I31" s="99">
        <v>3035.8842447246616</v>
      </c>
      <c r="J31" s="150">
        <v>100</v>
      </c>
      <c r="K31" s="116">
        <v>8023.7949736</v>
      </c>
      <c r="L31" s="99">
        <v>3441.7242404979133</v>
      </c>
      <c r="M31" s="132">
        <v>100</v>
      </c>
      <c r="N31" s="116">
        <v>7514.683593608785</v>
      </c>
      <c r="O31" s="99">
        <v>3223.3461558890353</v>
      </c>
      <c r="P31" s="132">
        <v>100</v>
      </c>
    </row>
    <row r="32" spans="1:16" ht="15.75">
      <c r="A32" s="125" t="s">
        <v>92</v>
      </c>
      <c r="B32" s="135"/>
      <c r="C32" s="97"/>
      <c r="D32" s="120"/>
      <c r="E32" s="118"/>
      <c r="F32" s="98"/>
      <c r="G32" s="120"/>
      <c r="H32" s="118"/>
      <c r="I32" s="98"/>
      <c r="J32" s="149"/>
      <c r="K32" s="115"/>
      <c r="L32" s="99"/>
      <c r="M32" s="111"/>
      <c r="N32" s="115"/>
      <c r="O32" s="99"/>
      <c r="P32" s="111"/>
    </row>
    <row r="33" spans="1:16" ht="15.75">
      <c r="A33" s="140" t="s">
        <v>103</v>
      </c>
      <c r="B33" s="135"/>
      <c r="C33" s="102">
        <v>2725.47</v>
      </c>
      <c r="D33" s="120"/>
      <c r="E33" s="116"/>
      <c r="F33" s="102">
        <v>2862.4035574764944</v>
      </c>
      <c r="G33" s="120"/>
      <c r="H33" s="118"/>
      <c r="I33" s="102">
        <v>2969.060233763123</v>
      </c>
      <c r="J33" s="149"/>
      <c r="K33" s="115"/>
      <c r="L33" s="102">
        <v>3346.74</v>
      </c>
      <c r="M33" s="111"/>
      <c r="N33" s="115"/>
      <c r="O33" s="102">
        <v>3223.35</v>
      </c>
      <c r="P33" s="111"/>
    </row>
    <row r="34" spans="1:16" ht="16.5" thickBot="1">
      <c r="A34" s="141" t="s">
        <v>102</v>
      </c>
      <c r="B34" s="136"/>
      <c r="C34" s="113">
        <v>2862.4035574764944</v>
      </c>
      <c r="D34" s="123"/>
      <c r="E34" s="137"/>
      <c r="F34" s="113">
        <v>2969.060233763123</v>
      </c>
      <c r="G34" s="123"/>
      <c r="H34" s="122"/>
      <c r="I34" s="113">
        <v>3136.120261166969</v>
      </c>
      <c r="J34" s="151"/>
      <c r="K34" s="157"/>
      <c r="L34" s="158"/>
      <c r="M34" s="159"/>
      <c r="N34" s="157"/>
      <c r="O34" s="113">
        <v>3223.35</v>
      </c>
      <c r="P34" s="159"/>
    </row>
  </sheetData>
  <mergeCells count="15">
    <mergeCell ref="E6:E7"/>
    <mergeCell ref="K5:P5"/>
    <mergeCell ref="K6:M6"/>
    <mergeCell ref="G6:G7"/>
    <mergeCell ref="F6:F7"/>
    <mergeCell ref="C6:C7"/>
    <mergeCell ref="D6:D7"/>
    <mergeCell ref="M1:P1"/>
    <mergeCell ref="A3:P3"/>
    <mergeCell ref="N6:P6"/>
    <mergeCell ref="H5:J5"/>
    <mergeCell ref="B5:D5"/>
    <mergeCell ref="A5:A7"/>
    <mergeCell ref="B6:B7"/>
    <mergeCell ref="E5:G5"/>
  </mergeCells>
  <printOptions/>
  <pageMargins left="0.7480314960629921" right="0.15748031496062992" top="0.31496062992125984" bottom="0.1968503937007874" header="0.5118110236220472" footer="0.35433070866141736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</cp:lastModifiedBy>
  <cp:lastPrinted>2016-11-24T09:26:27Z</cp:lastPrinted>
  <dcterms:created xsi:type="dcterms:W3CDTF">1996-10-08T23:32:33Z</dcterms:created>
  <dcterms:modified xsi:type="dcterms:W3CDTF">2016-11-24T09:26:47Z</dcterms:modified>
  <cp:category/>
  <cp:version/>
  <cp:contentType/>
  <cp:contentStatus/>
</cp:coreProperties>
</file>