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480" yWindow="0" windowWidth="14796" windowHeight="8952"/>
  </bookViews>
  <sheets>
    <sheet name="2018-2020 (на согласование)" sheetId="26" r:id="rId1"/>
  </sheets>
  <definedNames>
    <definedName name="_GoBack" localSheetId="0">'2018-2020 (на согласование)'!$B$139</definedName>
    <definedName name="_xlnm.Print_Titles" localSheetId="0">'2018-2020 (на согласование)'!$11:$11</definedName>
    <definedName name="_xlnm.Print_Area" localSheetId="0">'2018-2020 (на согласование)'!$A$1:$Q$211</definedName>
  </definedNames>
  <calcPr calcId="125725"/>
</workbook>
</file>

<file path=xl/calcChain.xml><?xml version="1.0" encoding="utf-8"?>
<calcChain xmlns="http://schemas.openxmlformats.org/spreadsheetml/2006/main">
  <c r="O81" i="26"/>
  <c r="P81"/>
  <c r="Q81"/>
  <c r="H96"/>
  <c r="I96"/>
  <c r="J96"/>
  <c r="O96"/>
  <c r="H97"/>
  <c r="I97"/>
  <c r="J97"/>
  <c r="O97"/>
  <c r="J105"/>
  <c r="I105" s="1"/>
  <c r="H105" s="1"/>
  <c r="O110"/>
  <c r="P110"/>
  <c r="Q110"/>
  <c r="O117"/>
  <c r="P117"/>
  <c r="Q117"/>
  <c r="O121"/>
  <c r="P121"/>
  <c r="Q121"/>
  <c r="O127"/>
  <c r="P127"/>
  <c r="O140"/>
  <c r="O160"/>
  <c r="P160"/>
  <c r="Q160"/>
  <c r="H171"/>
  <c r="I171"/>
  <c r="J171"/>
  <c r="O171"/>
  <c r="O175"/>
  <c r="P175"/>
  <c r="Q175"/>
  <c r="J27"/>
  <c r="I27" s="1"/>
  <c r="H27" s="1"/>
  <c r="Q32"/>
  <c r="P32"/>
  <c r="O32"/>
  <c r="P193"/>
  <c r="P192"/>
  <c r="O72"/>
  <c r="O73"/>
  <c r="Q49"/>
  <c r="P49"/>
  <c r="P47" s="1"/>
  <c r="O49"/>
  <c r="Q50"/>
  <c r="Q48" s="1"/>
  <c r="P50"/>
  <c r="O50"/>
  <c r="P28"/>
  <c r="P18"/>
  <c r="Q41"/>
  <c r="P41"/>
  <c r="O41"/>
  <c r="O18"/>
  <c r="O37"/>
  <c r="P37"/>
  <c r="Q37"/>
  <c r="O68"/>
  <c r="O69"/>
  <c r="O77"/>
  <c r="P77"/>
  <c r="O192"/>
  <c r="O193"/>
  <c r="J196"/>
  <c r="O196"/>
  <c r="J197"/>
  <c r="O197"/>
  <c r="J198"/>
  <c r="O198"/>
  <c r="O199"/>
  <c r="P200"/>
  <c r="P201"/>
  <c r="P202"/>
  <c r="P203"/>
  <c r="P204"/>
  <c r="Q204"/>
  <c r="Q205"/>
  <c r="Q206"/>
  <c r="Q207"/>
  <c r="Q16"/>
  <c r="Q15" s="1"/>
  <c r="Q13" s="1"/>
  <c r="P190" l="1"/>
  <c r="P186" s="1"/>
  <c r="O47"/>
  <c r="O17"/>
  <c r="O194"/>
  <c r="O190" s="1"/>
  <c r="O186" s="1"/>
  <c r="O14" s="1"/>
  <c r="Q194"/>
  <c r="Q190" s="1"/>
  <c r="Q186" s="1"/>
  <c r="Q14" s="1"/>
  <c r="Q12" s="1"/>
  <c r="P48"/>
  <c r="O48"/>
  <c r="P14"/>
  <c r="P16"/>
  <c r="P15" s="1"/>
  <c r="P13" s="1"/>
  <c r="O16" l="1"/>
  <c r="O15" s="1"/>
  <c r="O13" s="1"/>
  <c r="O12" s="1"/>
  <c r="P12"/>
</calcChain>
</file>

<file path=xl/sharedStrings.xml><?xml version="1.0" encoding="utf-8"?>
<sst xmlns="http://schemas.openxmlformats.org/spreadsheetml/2006/main" count="1206" uniqueCount="430">
  <si>
    <t>в том числе:</t>
  </si>
  <si>
    <t>на                    9 месяцев</t>
  </si>
  <si>
    <t>Срок выполнения</t>
  </si>
  <si>
    <t>I.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</si>
  <si>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</si>
  <si>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</si>
  <si>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</si>
  <si>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</si>
  <si>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</si>
  <si>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</si>
  <si>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</si>
  <si>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</si>
  <si>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</si>
  <si>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</si>
  <si>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</si>
  <si>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</si>
  <si>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</si>
  <si>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II.</t>
  </si>
  <si>
    <t>2.</t>
  </si>
  <si>
    <t>Наименование заказчика, получателя</t>
  </si>
  <si>
    <t>Наименование застройщика</t>
  </si>
  <si>
    <t xml:space="preserve">Сроки </t>
  </si>
  <si>
    <t>04</t>
  </si>
  <si>
    <t>09</t>
  </si>
  <si>
    <t>05</t>
  </si>
  <si>
    <t>02</t>
  </si>
  <si>
    <t>Министерство строительства Республики Карелия - главный распорядитель средств</t>
  </si>
  <si>
    <t>15.</t>
  </si>
  <si>
    <t xml:space="preserve">Раз-дел </t>
  </si>
  <si>
    <t>Под-раз-дел</t>
  </si>
  <si>
    <t>Вид рас-хо-дов</t>
  </si>
  <si>
    <t>№ п/п</t>
  </si>
  <si>
    <t xml:space="preserve">Сроки (годы) </t>
  </si>
  <si>
    <t>Стоимость завершения работ в текущих ценах</t>
  </si>
  <si>
    <t>ведутся проектные работы</t>
  </si>
  <si>
    <t>Объекты капитального строительства в сфере дорожного строительства, относящиеся к государственной собственности Республики Карелия (Дорожный фонд)</t>
  </si>
  <si>
    <t>414</t>
  </si>
  <si>
    <t>522</t>
  </si>
  <si>
    <t>01</t>
  </si>
  <si>
    <t>03</t>
  </si>
  <si>
    <t>Объекты капитального строительства, относящиеся к государственной собственности Республики Карелия</t>
  </si>
  <si>
    <t>III.</t>
  </si>
  <si>
    <t>в том числе</t>
  </si>
  <si>
    <t>11</t>
  </si>
  <si>
    <t>08</t>
  </si>
  <si>
    <t>Расходы – всего</t>
  </si>
  <si>
    <t>Министерство строительства, жилищно-коммунального хозяйства и энергетики Республики Карелия – главный распорядитель средств</t>
  </si>
  <si>
    <t>Проектно-изыскательские работы</t>
  </si>
  <si>
    <t>2018</t>
  </si>
  <si>
    <t>2019</t>
  </si>
  <si>
    <t>0520390420</t>
  </si>
  <si>
    <t>0520343220</t>
  </si>
  <si>
    <t>0700590420</t>
  </si>
  <si>
    <t>1820190400</t>
  </si>
  <si>
    <t>1820190420</t>
  </si>
  <si>
    <t>2020</t>
  </si>
  <si>
    <t>08102R4953</t>
  </si>
  <si>
    <t>07</t>
  </si>
  <si>
    <t>0220390400</t>
  </si>
  <si>
    <t>412</t>
  </si>
  <si>
    <t>0110290460</t>
  </si>
  <si>
    <t>1240390400</t>
  </si>
  <si>
    <t>Перинатальный центр в Республике Карелия по адресу: г. Петрозаводск, пр. Лесной, мощностью 130 коек (строительство)</t>
  </si>
  <si>
    <t>0160170160</t>
  </si>
  <si>
    <t>824</t>
  </si>
  <si>
    <t>10</t>
  </si>
  <si>
    <t>09101R4191</t>
  </si>
  <si>
    <t>Целевая статья</t>
  </si>
  <si>
    <t>1130490420</t>
  </si>
  <si>
    <t>0330190460</t>
  </si>
  <si>
    <t>1110290400</t>
  </si>
  <si>
    <t>12403R5674</t>
  </si>
  <si>
    <t>0810290400</t>
  </si>
  <si>
    <t>022П2R5200</t>
  </si>
  <si>
    <t>12</t>
  </si>
  <si>
    <t>1130390420</t>
  </si>
  <si>
    <t>0330190420</t>
  </si>
  <si>
    <t>Объекты капитального строительства, предназначенные для решения вопросов местного значения, финансовое обеспечение которых осуществляется в форме бюджетных инвестиций</t>
  </si>
  <si>
    <t>Объекты строительства и реконструкции государственной и муниципальной собственности (строительство объектов инфраструктуры  газоснабжения)</t>
  </si>
  <si>
    <t>0700590400</t>
  </si>
  <si>
    <t>Сумма по годам</t>
  </si>
  <si>
    <t>Объекты капитального строительства, предназначенные для решения вопросов местного значения</t>
  </si>
  <si>
    <t>Объекты капитального строительства, предназначенные для решения вопросов местного значения, финансовое обеспечение которых осуществляется в форме субсидий бюджетам муниципальных образований</t>
  </si>
  <si>
    <t>I.II.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</si>
  <si>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</si>
  <si>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0510309502</t>
  </si>
  <si>
    <t>0510309602</t>
  </si>
  <si>
    <t>05 </t>
  </si>
  <si>
    <t>02 </t>
  </si>
  <si>
    <t> 0910191010</t>
  </si>
  <si>
    <t>16.</t>
  </si>
  <si>
    <t>Строительство газопровода распределительного (уличная сеть) по  Куйтежскому сельскому поселению Олонецкого национального муниципального района</t>
  </si>
  <si>
    <t>Строительство газопровода распределительного (уличная сеть) по  Михайловскому сельскому поселению Олонецкого национального муниципального района</t>
  </si>
  <si>
    <t>Строительство газопровода распределительного (уличная сеть) по Ильинскому сельскому поселению Олонецкого национального муниципального района</t>
  </si>
  <si>
    <t>17.</t>
  </si>
  <si>
    <t>18.</t>
  </si>
  <si>
    <t>19.</t>
  </si>
  <si>
    <t>0160290400</t>
  </si>
  <si>
    <t>20.</t>
  </si>
  <si>
    <t>21.</t>
  </si>
  <si>
    <t>22.</t>
  </si>
  <si>
    <t>2010 год</t>
  </si>
  <si>
    <t>администрация Боровского сельского поселения</t>
  </si>
  <si>
    <t xml:space="preserve">администрация Костомукшского городского округа </t>
  </si>
  <si>
    <t xml:space="preserve">администрация Олонецкого национального муниципального района </t>
  </si>
  <si>
    <t>администрация Сортавальского муниципального района</t>
  </si>
  <si>
    <t xml:space="preserve">администрация Сегежского городского  поселения  </t>
  </si>
  <si>
    <t xml:space="preserve">администрация Пудожского муниципального района </t>
  </si>
  <si>
    <t xml:space="preserve">Строительство водоводов и водотведения в пгт. Пряжа  в целях жилищного строительства для семей, имеющих трех  и более  детей </t>
  </si>
  <si>
    <t>Министерство по дорожному хозяйству, транспорту и связи Республики Карелия –  главный распорядитель средств</t>
  </si>
  <si>
    <t>казенное учреждение                                  Республики Карелия                                     «Управление автомобильных дорог Республики Карелия»</t>
  </si>
  <si>
    <t>2018 – 2020</t>
  </si>
  <si>
    <t>2016 – 2018</t>
  </si>
  <si>
    <t>казенное учреждение                                  Республики Карелия                                    «Управление автомобильных дорог Республики Карелия»</t>
  </si>
  <si>
    <t>казенное учреждение                                  Республики Карелия                                      «Управление автомобильных дорог Республики Карелия»</t>
  </si>
  <si>
    <t>2018 – 2019</t>
  </si>
  <si>
    <t>2019 – 2020</t>
  </si>
  <si>
    <t>1110243180</t>
  </si>
  <si>
    <t>администрация Сегежского городского поселения</t>
  </si>
  <si>
    <t>администрация  Пряжинского городского поселения</t>
  </si>
  <si>
    <t>19002R1108</t>
  </si>
  <si>
    <t>19002R1103</t>
  </si>
  <si>
    <t>19002R1107</t>
  </si>
  <si>
    <t>Строительство  мостового перехода через р. Чирка-Кемь на км 28+400 автомобильной дороги Муезерский – Гимолы – Поросозеро</t>
  </si>
  <si>
    <t>Строительство  мостового перехода через р. Волома на км 43+900 автомобильной дороги Муезерский – Гимолы – Поросозеро</t>
  </si>
  <si>
    <t>Строительство  мостового перехода через р. Кис-Кис на км 194+400 автомобильной дороги Кемь – Лонка через Калевала</t>
  </si>
  <si>
    <t>Строительство  мостового перехода через р. Тика на км 56+390 автомобильной дороги Лоухи – Суоперя</t>
  </si>
  <si>
    <t>Строительство  мостового перехода через р. Така на км 59+900 автомобильной дороги Лоухи – Суоперя</t>
  </si>
  <si>
    <t>Петрозаводский городской округ</t>
  </si>
  <si>
    <t>администрация Петрозаводского городского округа</t>
  </si>
  <si>
    <t xml:space="preserve">2. </t>
  </si>
  <si>
    <t>Медвежьегорский муниципальный район</t>
  </si>
  <si>
    <t>Олонецкий муниципальный район</t>
  </si>
  <si>
    <t>Сортавальский муниципальный район</t>
  </si>
  <si>
    <t>Реконструкция канализационно-очистных сооружений в пгт. Чупа Лоухского муниципального района Республики Карелия на 2016 год</t>
  </si>
  <si>
    <t xml:space="preserve">Строительство газопровода распределительного (уличная сеть) по д. Тукса, Туксинского сельского поселения Олонецкого национального муниципального района </t>
  </si>
  <si>
    <t xml:space="preserve">Объекты инженерно-технического обеспечения Промышленного парка в пгт. Надвоицы Сегежского района Республики Карелия </t>
  </si>
  <si>
    <t>1.1.</t>
  </si>
  <si>
    <t>1.2.</t>
  </si>
  <si>
    <t>1.3.</t>
  </si>
  <si>
    <t>1.4.</t>
  </si>
  <si>
    <t>1.5.</t>
  </si>
  <si>
    <t>3.1.</t>
  </si>
  <si>
    <t>1.6.</t>
  </si>
  <si>
    <t>1.7.</t>
  </si>
  <si>
    <t>2.1.</t>
  </si>
  <si>
    <t>2.2.</t>
  </si>
  <si>
    <t>2.3.</t>
  </si>
  <si>
    <t>2.4.</t>
  </si>
  <si>
    <t>2.5.</t>
  </si>
  <si>
    <t>3.2.</t>
  </si>
  <si>
    <t>4.1.</t>
  </si>
  <si>
    <t>5.1.</t>
  </si>
  <si>
    <t>6.1.</t>
  </si>
  <si>
    <t>5.2.</t>
  </si>
  <si>
    <t xml:space="preserve">5.3. </t>
  </si>
  <si>
    <t>13.1.</t>
  </si>
  <si>
    <t>в  том числе</t>
  </si>
  <si>
    <t>Строительство физкультурно-оздоровительного  комплекса  в                                    г. Медвежьегорске Республики Карелия</t>
  </si>
  <si>
    <t>Реконструкция нежилых помещений, расположенных на 1 и 2 этажах здания № 7 по проезду Монтажников в г. Сегежа, под детскую поликлиннику. 1 этап</t>
  </si>
  <si>
    <t>394100,00*</t>
  </si>
  <si>
    <t>73000,00*</t>
  </si>
  <si>
    <t>494400,00*</t>
  </si>
  <si>
    <t>199000,00*</t>
  </si>
  <si>
    <t>161100,00*</t>
  </si>
  <si>
    <t>261400,00*</t>
  </si>
  <si>
    <t>89100,00*</t>
  </si>
  <si>
    <t>23700,00*</t>
  </si>
  <si>
    <t>372000,00*</t>
  </si>
  <si>
    <t>51000,00*</t>
  </si>
  <si>
    <t>68000,00*</t>
  </si>
  <si>
    <t>администрация Медвежье-горского городского поселения</t>
  </si>
  <si>
    <t>19002К1108</t>
  </si>
  <si>
    <t>Объекты капитального строительства социально-культурного, коммунального и жилищного назначения</t>
  </si>
  <si>
    <t xml:space="preserve">Доля средств местного бюджета на осуществление бюджетных инвестиций
</t>
  </si>
  <si>
    <t>Доля средств местного бюджета на осуществление бюджетных инвестиций</t>
  </si>
  <si>
    <t xml:space="preserve">администрация Толвуйского сельского поселения </t>
  </si>
  <si>
    <t>Объекты капитального строительства в сфере дорожного строительства (Дорожный фонд)</t>
  </si>
  <si>
    <t>0910191010</t>
  </si>
  <si>
    <t>1550190400</t>
  </si>
  <si>
    <t>11302R4193</t>
  </si>
  <si>
    <t>18201R419Ж</t>
  </si>
  <si>
    <t>18201R419И</t>
  </si>
  <si>
    <t>18201R419К</t>
  </si>
  <si>
    <t>05203R4197</t>
  </si>
  <si>
    <t>05102R4194</t>
  </si>
  <si>
    <t>02203R4198</t>
  </si>
  <si>
    <t>01102R4196</t>
  </si>
  <si>
    <t>14101R4195</t>
  </si>
  <si>
    <t>08102R419А</t>
  </si>
  <si>
    <t>08102R419В</t>
  </si>
  <si>
    <t>08102R419Г</t>
  </si>
  <si>
    <t>08102R419Б</t>
  </si>
  <si>
    <t>08102R419Е</t>
  </si>
  <si>
    <t>07005R4199</t>
  </si>
  <si>
    <t>08102R419Д</t>
  </si>
  <si>
    <t>721200,00*</t>
  </si>
  <si>
    <t>1900290400</t>
  </si>
  <si>
    <t>Реконструкция легкоатлетического ядра стадиона, расположенного по ул. Лесокультурной в г. Сегеже Республики Карелия</t>
  </si>
  <si>
    <t xml:space="preserve">Реконструкция здания спортивного комплекса по ул. Советская, 15 в пос. Боровой Калевальского района Республики Карелия </t>
  </si>
  <si>
    <t>Объекты строительства, реконструкции государственной и муниципальной собственности, реализуемые в в рамках федеральной целевой программы «Развитие Республики Карелия на период до 2020 года»</t>
  </si>
  <si>
    <t xml:space="preserve">Правительства Республики Карелия </t>
  </si>
  <si>
    <t>от 25 января 2018 года № 40р-П</t>
  </si>
  <si>
    <t xml:space="preserve">Мероприятия по поддержке отрасли культуры </t>
  </si>
  <si>
    <t>Сметная стоимость  в ценах утверждения проекта</t>
  </si>
  <si>
    <t>11102R419Н</t>
  </si>
  <si>
    <t>11102R419М</t>
  </si>
  <si>
    <t>11102R419Р</t>
  </si>
  <si>
    <t xml:space="preserve">Оформление и согласование документации на получение земельных участков под строительство автомобильных дорог и мостов
</t>
  </si>
  <si>
    <t>Остаток сметной стоимости в ценах утверждения проекта</t>
  </si>
  <si>
    <t>20.1.</t>
  </si>
  <si>
    <t>20.2.</t>
  </si>
  <si>
    <t>20.3.</t>
  </si>
  <si>
    <t>23.</t>
  </si>
  <si>
    <t>08102R495F</t>
  </si>
  <si>
    <t>11102R419У</t>
  </si>
  <si>
    <t>11102R419Т</t>
  </si>
  <si>
    <t>11102R419J</t>
  </si>
  <si>
    <t>11102R419Ц</t>
  </si>
  <si>
    <t>11102R419Ч</t>
  </si>
  <si>
    <t>11102R419Ш</t>
  </si>
  <si>
    <t>11102R419Щ</t>
  </si>
  <si>
    <t>11102R419Э</t>
  </si>
  <si>
    <t>11102R419Ю</t>
  </si>
  <si>
    <t>11102R419I</t>
  </si>
  <si>
    <t>11102R419Я</t>
  </si>
  <si>
    <t>11102R419D</t>
  </si>
  <si>
    <t>администрация  Петрозаводского городского округа</t>
  </si>
  <si>
    <t>администрация Кемского муниципального района</t>
  </si>
  <si>
    <t>I.I.I.</t>
  </si>
  <si>
    <t>I.I.II.</t>
  </si>
  <si>
    <t>82750,00*</t>
  </si>
  <si>
    <t>111025390F</t>
  </si>
  <si>
    <t xml:space="preserve"> 2019</t>
  </si>
  <si>
    <t>администрация Повенецкого городского поселения</t>
  </si>
  <si>
    <t>I.I.</t>
  </si>
  <si>
    <t>6.2.</t>
  </si>
  <si>
    <t>7.1.</t>
  </si>
  <si>
    <t>7.2.</t>
  </si>
  <si>
    <t>1.8.</t>
  </si>
  <si>
    <t>8.2.</t>
  </si>
  <si>
    <t>9.1.</t>
  </si>
  <si>
    <t>10.1.</t>
  </si>
  <si>
    <t>10.2.</t>
  </si>
  <si>
    <t>4.2.</t>
  </si>
  <si>
    <t>4.3.</t>
  </si>
  <si>
    <t>4.3.1.</t>
  </si>
  <si>
    <t>4.3.2.</t>
  </si>
  <si>
    <t>4.3.3.</t>
  </si>
  <si>
    <t>4.3.4.</t>
  </si>
  <si>
    <t>4.3.5.</t>
  </si>
  <si>
    <t>4.3.6.</t>
  </si>
  <si>
    <t>4.3.7.</t>
  </si>
  <si>
    <t>4.3.8.</t>
  </si>
  <si>
    <t>4.3.9.</t>
  </si>
  <si>
    <t>4.3.10.</t>
  </si>
  <si>
    <t>4.3.11.</t>
  </si>
  <si>
    <t>4.3.12.</t>
  </si>
  <si>
    <t>4.4.</t>
  </si>
  <si>
    <t xml:space="preserve">Строительство автодороги Медвежьегорск – Толвуя – Великая Губа, км 106 – Больничный </t>
  </si>
  <si>
    <t>139999,48</t>
  </si>
  <si>
    <t>0520390400</t>
  </si>
  <si>
    <t>администрация Пудожского городского поселения</t>
  </si>
  <si>
    <t>0520590400</t>
  </si>
  <si>
    <t>0520690400</t>
  </si>
  <si>
    <t>Создание новых мест в общеобразовательных организациях в соответствии с прогнозируемой потребностью и современными условиями обучения</t>
  </si>
  <si>
    <t>022П2К5200</t>
  </si>
  <si>
    <t>9.2.</t>
  </si>
  <si>
    <t>1.9.</t>
  </si>
  <si>
    <t>1.10.</t>
  </si>
  <si>
    <t>112100,00*</t>
  </si>
  <si>
    <t>(тыс. рублей)</t>
  </si>
  <si>
    <t>казенное учреждение                                  Республики Карелия                                     «Управление капитального строительства  Республики Карелия»</t>
  </si>
  <si>
    <t>Реконструкция канализационных очистных сооружений в  с. Видлица Олонецкого района Республики Карелия</t>
  </si>
  <si>
    <t>Строительство газопровода распределительного (уличная сеть) по п. Салми, д. Ряймяля Салминского сельского поселения Питкярантского муниципального района</t>
  </si>
  <si>
    <t>1.11.</t>
  </si>
  <si>
    <t>199200,00*</t>
  </si>
  <si>
    <t>260000,00*</t>
  </si>
  <si>
    <t>*</t>
  </si>
  <si>
    <t>05203R419С</t>
  </si>
  <si>
    <t>05203R419П</t>
  </si>
  <si>
    <t>11303R419Ф</t>
  </si>
  <si>
    <t>Строительство водопроводных очистных сооружений, г. Пудож</t>
  </si>
  <si>
    <t>20.4.</t>
  </si>
  <si>
    <t>20.5.</t>
  </si>
  <si>
    <t>19.1.</t>
  </si>
  <si>
    <t>19.2.</t>
  </si>
  <si>
    <t>8.1.</t>
  </si>
  <si>
    <t>3.3.</t>
  </si>
  <si>
    <t>2017 – 2018</t>
  </si>
  <si>
    <t>2015 – 2019</t>
  </si>
  <si>
    <t>2014 – 2018</t>
  </si>
  <si>
    <t>2018 –  2020</t>
  </si>
  <si>
    <t>Строительство мостового перехода через ручей на км 81+960 автомобильной дороги Тикша – Реболы</t>
  </si>
  <si>
    <t>Строительство мостового перехода через ручей на км 37+800 автомобильной дороги Реболы – Лендеры – госграница</t>
  </si>
  <si>
    <t>Строительство  мостового перехода через р. Семча на км 132+910 автомобильной дороги Суоярви – Юстозеро – (через Поросозеро) – Медвежьегорск</t>
  </si>
  <si>
    <t>Строительство  мостового перехода через ручей на км 34+350 автомобильной дороги Сумпосад – Воренжа – Вирандозеро – Нюхча</t>
  </si>
  <si>
    <t>администрация Медвежьегор-ского городского поселения (заказчик); администрация Медвежьегор-ского муници-пального района (получатель)</t>
  </si>
  <si>
    <t>администрация Повенецкого городского поселения (заказчик); администрация Медвежьегор-ского муници-пального района (получатель)</t>
  </si>
  <si>
    <t xml:space="preserve">администрация Толвуйского сельского поселения (заказчик); аднинистрация Медвежьегор-ского муни-ципального района (получатель) </t>
  </si>
  <si>
    <t xml:space="preserve">администрация Сортаваль-ского городского поселения </t>
  </si>
  <si>
    <t>Строительство  мостового перехода через р. Журавлева на км 127+470 автомобильной дороги Суоярви – Юстозеро – (через Поросозеро) – Медвежьегорск</t>
  </si>
  <si>
    <t>Строительство линии электропередачи от ПС-20 для обеспечения электроснабжения  деревообрабатывающего производства, г. Кондопога</t>
  </si>
  <si>
    <t>Строительство дома-интерната на 200 мест  в г. Костомукше</t>
  </si>
  <si>
    <t>Строительство здания общеобразовательной организации в г. Кеми  мощностью 1200 мест</t>
  </si>
  <si>
    <t xml:space="preserve">Реконструкция легкоатлетического ядра стадиона в г. Олонец Республики Карелия </t>
  </si>
  <si>
    <t>Строительство мостового перехода через р. Колежма на км 16+500 автомобильной дороги Сумпосад – Воренжа – Вирандозеро – Нюхча</t>
  </si>
  <si>
    <t>казенное учреждение                                  Республики Карелия                                    «Управление капитального строительства  Республики Карелия»</t>
  </si>
  <si>
    <t>Объекты строительства, реконструкции государственной и муниципальной собственности, реализуемые в соответствии с федеральной целевой программой «Развитие Республики Карелия на период до 2020 года» (реконструкция объектов инфраструктуры культуры)</t>
  </si>
  <si>
    <t>Объекты строительства, реконструкции государственной и муниципальной собственности, реализуемые в соответствии с государственной программой Республики Карелия «Обеспечение доступным и комфортным жильем и жилищно-коммунальными услугами»</t>
  </si>
  <si>
    <t>Объекты строительства, реконструкции государственной и муниципальной собственности, реализуемые в соответствии с федеральной целевой программой «Развитие Республики Карелия на период до 2020 года» (реконструкция объектов инфраструктуры спорта)</t>
  </si>
  <si>
    <t>Реконструкция стадиона муниципального бюджетного образовательного учреждения «Гимназия»,  г. Костомукша</t>
  </si>
  <si>
    <t>Объекты строительства, реконструкции государственной и муниципальной собственности, реализуемые в соответствии с федеральной целевой программой  «Развитие Республики Карелия на период до 2020 года» (строительство и реконструкция объектов водоснабжения и водоотведения)</t>
  </si>
  <si>
    <t xml:space="preserve">администрация Олонецкого национального муниципаль-      ного района </t>
  </si>
  <si>
    <t>Реконструкция административного здания муниципального бюджетного учреждения «Сегежская централизованная библиотечная система»</t>
  </si>
  <si>
    <t>Реконструкция водозабора питьевого водоснабжения                  в г. Медвежьегорске</t>
  </si>
  <si>
    <t>Автоматизированная блочно-модульная водогрейная котельная для  нужд ООО «Санаторий «Марциальные воды» в пос. Марциальные воды Кондопожского района Республики Карелия (строительство)</t>
  </si>
  <si>
    <t>Объекты строительства, реконструкции государственной и муниципальной собственности, реализуемые в соответствии с федеральной целевой программой «Развитие Республики Карелия на период до 2020 года» (строительство объектов инфраструктуры  газоснабжения)</t>
  </si>
  <si>
    <t>Объекты строительства, реконструкции государственной и муниципальной собственности, реализуемые в соответствии с федеральной целевой программой «Развитие Республики Карелия на период до 2020 года» (строительство и реконструкция объектов водоснабжения и водоотведения)</t>
  </si>
  <si>
    <t>Объекты строительства, реконструкции государственной и муниципальной собственности, реализуемые в соответствии с федеральной целевой программой «Развитие Республики Карелия на период до 2020 года» (обеспечение необходимой инфраструктурой земельных участков в целях жилищного строительства для  семей, имеющих  трех и более детей)</t>
  </si>
  <si>
    <t>администрация Прионежского муниципаль-       ного  района</t>
  </si>
  <si>
    <t>Объекты строительства, реконструкции государственной и муниципальной собственности, реализуемые в соответствии с федеральной целевой программой «Развитие Республики Карелия на период до 2020 года» (строительство объектов инфраструктуры образования)</t>
  </si>
  <si>
    <t>бюджетное учреждение «Националь-       ный музей Республики Карелия»</t>
  </si>
  <si>
    <t>администрация Кемского муниципаль-            ного района</t>
  </si>
  <si>
    <t>администрация Медвежьегор-           ского городского поселения</t>
  </si>
  <si>
    <t>Строительство блоков «А» и «Б» межрайонной больницы на 300 коек с поликлиникой на 800 посещений в районе Древлянка г. Петрозаводск</t>
  </si>
  <si>
    <t>государствен-ное  учреж-дение здраво-охранения «Республикан-ская больница им. В.А. Баранова»</t>
  </si>
  <si>
    <t>Объекты строительства, реконструкции государственной и муниципальной собственности, реализуемые в соответствии с федеральной целевой программой «Развитие Республики Карелия на период до 2020 года» (реконструкция объектов инфраструктуры здравоохранения)</t>
  </si>
  <si>
    <t>государствен-ное бюджетное учреждение здравоохране-ния Республики Карелия «Сегежская центральная районная больница»</t>
  </si>
  <si>
    <t>государствен-ное бюджетное учреждение здравоохране-ния Республики Карелия «Пряжинская центральная районная больница»</t>
  </si>
  <si>
    <t>Государственная корпорация по содействию разработке, производству и экспорту высокотехнологичной промышленной продукции «Ростех»</t>
  </si>
  <si>
    <t>государствен-ное казенное учреждение Республики Карелия «Отряд противопожар-ной службы по Беломорскому району»</t>
  </si>
  <si>
    <t>государствен-ное казенное учреждение Республики Карелия «Отряд противопожар-ной службы по Медвежьегор-скому району»</t>
  </si>
  <si>
    <t>бюджетное учреждение «Националь-ный музей Республики Карелия»</t>
  </si>
  <si>
    <t>государствен-ное унитарное предприятие Республики Карелия  «Карелавто-транс»</t>
  </si>
  <si>
    <t>бюджетное учереждение Республики Карелия «Аэропорт «Петроза-водск»</t>
  </si>
  <si>
    <t>Объекты строительства, реконструкции государственной и муниципальной собственности, реализуемые в соответствии с федеральной целевой программой  «Развитие Республики Карелия на период до 2020 года» (строительство психоневрологического интерната  на 450 мест в г. Суоярви)</t>
  </si>
  <si>
    <t>Объекты строительства, реконструкции государственной и муниципальной собственности, реализуемые в соответствии с федеральной целевой программой  «Развитие Республики Карелия на период до 2020 года» (реконструкция объектов инфраструктуры спорта)</t>
  </si>
  <si>
    <t>автономное учреждение Республики Карелия Центр спортивной подготовки «Школа высшего спортивного мастерства»</t>
  </si>
  <si>
    <t xml:space="preserve">Реконструкция универсальной загородной учебно-тренировочной базы ГБУ РК Центра спортивной подготовки «Школа высшего спортивного мастерства», Прионежский муниципальный район, местечко Ялгуба (I этап)
</t>
  </si>
  <si>
    <t>Реконструкция стадиона «Спартак»</t>
  </si>
  <si>
    <t>автономное учреждение Республики Карелия «Центральный республикан-ский стадион «Спартак»</t>
  </si>
  <si>
    <t xml:space="preserve">Строительство объектов на территории гражданского сектора аэропорта «Петрозаводск» (Бесовец) </t>
  </si>
  <si>
    <t>бюджетное учреждение Республики  Карелия «Аэропорт Петрозаводск»</t>
  </si>
  <si>
    <t>Строительство объектов на территории гражданского сектора аэропорта «Петрозаводск» (Бесовец)</t>
  </si>
  <si>
    <t>Объекты строительства, реконструкции государственной и муниципальной собственности, реализуемые в соответствии с государственной программой Республики Карелия «Развитие образования»</t>
  </si>
  <si>
    <t>государствен-ное казенное учреждение Республики Карелия «Отряд противопожар-ной службы по Лоухскому району»</t>
  </si>
  <si>
    <t>Реконструкция участка автомобильной дороги Кочкома – Тикша – Ледмозеро – Костомукша – госграница, км 35 – 44 (9 км)</t>
  </si>
  <si>
    <t>Объекты строительства, реконструкции государственной и муниципальной собственности, реализуемые в соответствии с федеральной целевой программой «Развитие Республики Карелия на период до 2020 года» (реконструкция причальной стенки в пос. Новостеклянное Шальского сельского поселения, Пудожский муниципальный район, Республика Карелия)</t>
  </si>
  <si>
    <t>2017 – 2019</t>
  </si>
  <si>
    <t>Реализация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софинансируемых за счет средств Фонда содействия реформированию жилищно-коммунального хозяйства</t>
  </si>
  <si>
    <t>Строительство здания общеобразовательной организации в г. Петрозаводске,  микрорайоне «Древлянка-6» жилого района «Древлянка-II», мощностью                 1350 мест</t>
  </si>
  <si>
    <t>Строительство газопровода распределительного (уличная сеть) по с. Спасская Губа Кондопожского района</t>
  </si>
  <si>
    <t>Строительство водопроводных очистных сооружений, г. Кемь</t>
  </si>
  <si>
    <t>Объекты строительства, реконструкции государственной и муниципальной собственности, реализуемые в соответствии с федеральной целевой программой «Развитие Республики Карелия на период до 2020 года» (строительство и реконструкция пожарных депо)</t>
  </si>
  <si>
    <t>Объекты строительства, реконструкции государственной и муниципальной собственности, реализуемые в соответствии с федеральной целевой программой  «Развитие Республики Карелия на период до 2020 года» (реконструкция объектов инфраструктуры культуры)</t>
  </si>
  <si>
    <t xml:space="preserve">Строительство объектов на территории гражданского сектора аэропорта «Петрозаводск» (Бесовец). Строительство инженерного обеспечения </t>
  </si>
  <si>
    <t>Строительство в г. Петрозаводске отделения судебно-медицинской экспертизы трупов с гистологической лабораторией государственного бюджетного учреждения здравоохранения Республики Карелия «Бюро судебно-медицинской экспертизы»</t>
  </si>
  <si>
    <t>администрация Лоухского муницпаль-       ного района</t>
  </si>
  <si>
    <t>Объекты строительства, реконструкции государственной и муниципальной собственности, реализуемые в соответствии с федеральной целевой программой  «Развитие Республики Карелия на период до 2020 года» (реконструкция сети посадочных площадок, обеспечивающих функционирование воздушного транспорта на территории Республики Карелия)</t>
  </si>
  <si>
    <t>Строительство линии электропередачи  6 кВ на участке «город Сортавала –  поселок Рантуэ» (Сортавальский муниципальный район)</t>
  </si>
  <si>
    <t>Строительство открытой конькобежной дорожки с искусственным льдом в городе Сортавале</t>
  </si>
  <si>
    <t xml:space="preserve">                                        Глава Республики Карелия                                                                                           А.О. Парфенчиков</t>
  </si>
  <si>
    <r>
      <t>*</t>
    </r>
    <r>
      <rPr>
        <sz val="10"/>
        <rFont val="Times New Roman"/>
        <family val="1"/>
        <charset val="204"/>
      </rPr>
      <t xml:space="preserve"> Перечень  и стоимость объектов подлежат уточнению при заключении соглашения между Министерством экономического развития Российской Федерации и Правительством Республики Карелия о предоставлении субсидии на софинансирование мероприятий федеральной целевой программы «Развитие Республики Карелия на период до 2020 года».».</t>
    </r>
  </si>
  <si>
    <t xml:space="preserve">Реконструкция универсальной загородной учебно-тренировочной базы ГБУ РК «Центр спортивной подготовки «Школа высшего спортивного мастерства», Прионежский  муниципальный район, местечко Ялгуба» – 2 этап </t>
  </si>
  <si>
    <t xml:space="preserve">Реализация мероприятий федеральной целевой программы «Развитие физической культуры и спорта в Российской Федерации на 2016 – 2020 годы» </t>
  </si>
  <si>
    <t xml:space="preserve">Корректировка проектно-сметной документации по объекту «Строительство Лососинского шоссе от ул. Попова до второго транспортного полукольца в жилом районе «Древлянка II» (общегородская магистраль № 1)                                    в г. Петрозаводске»  </t>
  </si>
  <si>
    <t>Разработка проектной документации по объекту «Устройство транспортной развязки на пересечении улиц Гоголя – Красноармейская                                                      в г. Петрозаводске»</t>
  </si>
  <si>
    <t>Строительство газопровода распределительного (уличная сеть) по д. Гошкила, д. Торосозеро,                   д. Коткозеро Коткозерского сельского поселения Олонецкого национального муниципального района</t>
  </si>
  <si>
    <r>
      <t>Строительство газопровода распределительного (уличная сеть) по д. Татчелица, д. Путилица,                                  д. Тахтасово, д. Иммалицы,                                    д. Рыпушкалицы, д. Капшойла Олонецкого городского поселения  Олонецкого национального муниципального района</t>
    </r>
    <r>
      <rPr>
        <b/>
        <sz val="10"/>
        <color indexed="8"/>
        <rFont val="Times New Roman"/>
        <family val="1"/>
        <charset val="204"/>
      </rPr>
      <t xml:space="preserve">  </t>
    </r>
  </si>
  <si>
    <t>Строительство газопровода распределительного (уличная сеть) по д. Верхняя Видлица,                                    д. Гавриловка, с. Видлица,                                    пос. Устье Видлицы Видлицкого сельского поселения Олонецкого национального муниципального района</t>
  </si>
  <si>
    <t>Корректировка сметной документации по объекту                                    «IV-ая очередь газопроводов низкого давления в Октябрьском микрорайоне г. Петрозаводска.                              1-й пусковой комплекс»</t>
  </si>
  <si>
    <t>Корректировка сметной  документации по объекту «Газораспределительная сеть для газоснабжения жилого района «Зарека» г. Петрозаводска,                                       3 очередь»</t>
  </si>
  <si>
    <t>Корректировка сметной документации по объекту «Газораспределительная сеть для газоснабжения жилого раона «Зарека» г. Петрозаводска,                                        4 очередь»</t>
  </si>
  <si>
    <t>Строительство газопровода распределительного (уличная сеть) по д. Юргелица,  д. Онькулица,                                         д. Мегрега Олонецкого национального муниципального района</t>
  </si>
  <si>
    <t>Строительство котельной                                      в с. Спасская Губа Кондопожского  района</t>
  </si>
  <si>
    <t>Строительство газопровода распределительного (уличная сеть) по д. Нурмолицы, д. Новинка,                                    п. Ковера Коверского сельского поселения Олонецкого национального муниципального района</t>
  </si>
  <si>
    <t>Строительство очистных канализационных сооружений                                     в п. Ладва Прионежского муниципального района Республики Карелия</t>
  </si>
  <si>
    <t>Прокладка трубопровода холодного водоснабжения и установка водоразборных колонок                                      по ул. Линдозерская, ул. Анохина, ул. А. Лисициной,  ул. Ригоева                                      в г. Сегежа Республики Карелия</t>
  </si>
  <si>
    <t>Строительство здания общеобразовательной организации в г. Петрозаводске,  микрорайоне «Древлянка-6» жилого района «Древлянка-II»,                                       мощностью 1350 мест</t>
  </si>
  <si>
    <t>Строительство ул. Сыктывкарской на участке от ул. Чкалова                                      до Лесного пр. в г. Петрозаводске</t>
  </si>
  <si>
    <t>Проектирование первого этапа строительства мусоросортировочного комплекса мощностью до 150 000 тонн твердых коммунальных отходов в год с объектом размещения в Кондопожском муниципальном районе</t>
  </si>
  <si>
    <t xml:space="preserve">Объекты строительства и реконструкции в рамках мероприятий по подготовке                                    100-летия Республики Карелия </t>
  </si>
  <si>
    <t xml:space="preserve">Фельдшерско-акушерский пункт                                          в с. Ведлозеро, Пряжинский район, Республика Карелия (строительство) </t>
  </si>
  <si>
    <t>Строительство здания для размещения пожарной техники с подсобными помещениями                                    в пгт Лоухи</t>
  </si>
  <si>
    <t>Реконструкция здания под размещение пожарного депо ГКУ «Отряд противопожарной службы по Беломорскому району»,                                         г. Беломорск, ул. Пионерская, д. 2б</t>
  </si>
  <si>
    <t>«Утверждена  распоряжением</t>
  </si>
  <si>
    <t>Адресная инвестиционная программа Республики Карелия на 2018 год и на плановый период 2019 и 2020 годов</t>
  </si>
  <si>
    <t>Разработка проектно-сметной документации на строительство сельского дома культуры                                           в дер. Мегрега Олонецкого национального муниципального района</t>
  </si>
  <si>
    <t xml:space="preserve">Реконструкция здания по адресу:                                                 г. Беломорск, ул. Банковская, д. 26 для создания Музея Карельского фронта </t>
  </si>
  <si>
    <t>Объекты строительства, реконструкции государственной и муниципальной собственности, реализуемые в соответствии с федеральной целевой программой  «Развитие Республики Карелия на период до 2020 года» (реконструкция автовокзала                                      г. Петрозаводска и опорной сети автостанций Республики Карелия)</t>
  </si>
  <si>
    <t>Строительство административно-бытового корпуса (Региональный центр по спортивной гимнастике                                     в г. Петрозаводске – 2 этап)</t>
  </si>
  <si>
    <t>Строительство газопровода распределительного (уличная сеть)                                        в микрорайоне «Университетский городок»</t>
  </si>
  <si>
    <t>Дноуглубительные работы для организации водного подхода судов маломерного флота к гостиничному комплексу «Ладожская усадьба»                                           в заливе Ниэмелянсалми Ладожского озера</t>
  </si>
  <si>
    <t>Комплекс причальных и волнозащитных сооружений                                          на Онежском озере в Деревянской бухте</t>
  </si>
  <si>
    <t>Реконструкция здания для размещения судебных участков города Петрозаводска и Прионежского района по адресу:                                     г. Петрозаводск, набережная  Гюллинга, д. 13</t>
  </si>
  <si>
    <t>Строительство  капитальных искусственных сооружений взамен существующих деревянных мостов на сети автомобильных дорог общего пользования регионального или межмуниципального значения Республики Карелия                                         (12 шт./288,2 пог. м)</t>
  </si>
  <si>
    <t xml:space="preserve">Объекты строительства, реконструкции государственной и муниципальной собственности, реализуемые в в рамках Государственной программы развития сельского хозяйства и регулирования рынков сельскохозяйственной продукции, сырья и продовольствия                                      на 2013 – 2020 годы </t>
  </si>
  <si>
    <t>Реконструкция ул. Куйбышева                                           от пр. Ленина до наб. Варкауса                                          в г. Петрозаводске, 0,8 км</t>
  </si>
  <si>
    <t>Внешнее электроснабжение 6 кВ туристко-гостиничного комплекса «Белые мосты» от ПС-6                                        дер. Леппясилта (Питкярантский муниципальный район,                                    вдп. Юканкоски)</t>
  </si>
  <si>
    <t>5</t>
  </si>
  <si>
    <t>6</t>
  </si>
  <si>
    <t>7</t>
  </si>
  <si>
    <t>9</t>
  </si>
  <si>
    <t xml:space="preserve">администрация Сегежского муниципального района </t>
  </si>
  <si>
    <t xml:space="preserve">Разработка проектной документации по объекту «Реконструкция                                    ул. Куйбышева от пр. Ленина до наб. Варкауса в г. Петрозаводске» </t>
  </si>
  <si>
    <t>Разработка проектной документации по объекту «Реконструкция мостового сооружения через                                       р. Неглинка по  ул. Кирова                   в г. Петрозаводске»</t>
  </si>
  <si>
    <t>Разработка проектной документации по объекту «Реконструкция                                    ул. Хейкконена в г. Петрозаводске»</t>
  </si>
  <si>
    <t>Разработка проектной документации по объекту «Строительство (продление) пр. Комсомольского                                    до II транспортного полукольца                                    в г. Петрозаводске»</t>
  </si>
  <si>
    <t>Разработка проектной документации по объекту «Строительство районной магистрали от ул. Попова до ул. Университетской                                    в г. Петрозаводске»</t>
  </si>
  <si>
    <t>Разработка проектной документации по объекту «Реконструкция                                    ул. Достоевского от ул. Зайцева до ул. Боровой с устройством тоннеля под железнодорожными путями по ул. Халтурина в г. Петрозаводске»</t>
  </si>
  <si>
    <t>Разработка проектной документации по объекту «Реконструкция автомобильной дороги общего пользования местного значения «Медвежьегорск – Толвуя – Великая Губа, км 66 – животноводческий комплекс «Падмозеро»                                                          ОАО «Совхоз «Толвуйский»                                                          в д. Падмозеро, протяженностью                                 1,6 км»</t>
  </si>
  <si>
    <t xml:space="preserve"> администрация Олонецкого национального муниципального района</t>
  </si>
  <si>
    <t>Разработка проектной документации по объекту «Реконструкция автомобильной дороги общего пользования местного значения «Подъезд к ООО «Совхоз «Аграрный» (от автомобильной дороги общего пользования «Олонец – Питкяранта – Леппясилта» км 17 в д. Рыпушкалицы»), протяженностью 1,6 км»</t>
  </si>
  <si>
    <t>Разработка проектной документации по объекту «Строительство  мостового перехода                                    по ул. Промышленная в г. Сортавала через пролив Ворссунсалми на         о. Риеккалансаари взамен существующего наплавного понтонного моста»</t>
  </si>
  <si>
    <t>администрация Сортавальского городского поселения (заказчик); администрация Сортавальского муниципаль-ного района  (получатель)</t>
  </si>
  <si>
    <t xml:space="preserve">Детский сад в п. Ляскеля Питкярантского муниципального района Республики  Карелия (строительство) </t>
  </si>
  <si>
    <t xml:space="preserve">Реконструкция котельной в пос. Кварцитный Прионежского района Республики Карелия (кадастровый № 10:22:0010301:99) на 3 МВт с заменой оборудования и ликвидацией мазутного хозяйства </t>
  </si>
  <si>
    <t xml:space="preserve">Реализация мероприятий федеральной целевой программы «Развитие Республики Карелия на период до 2020 года» (Инфраструктурное обеспечение промышленной площадки на территории Петрозаводского городского округа Республики Карелия) </t>
  </si>
  <si>
    <t>Реконструкция здания  бюджетного учреждения «Национальный музей Республики Карелия» (III и IV очереди)</t>
  </si>
  <si>
    <t>Объекты строительства, реконструкции государственной и муниципальной собственности, реализуемые в соответствии с государственной программой Российской Федерации «Развитие культуры и туризма»                                      на 2013 – 2020 годы</t>
  </si>
  <si>
    <t>Реконструкция железобетонных мостов на км 9+950 (113 пог. м) и км 22+700 (79 пог. м) автодороги «Кола», км 748 – Сегежа, по которой обеспечивается подъезд к технологическому парку                                      в пос. Надвоицы, 192 пог. м</t>
  </si>
  <si>
    <t xml:space="preserve">Строительство  мостового перехода через р. Тереонкоски на км 105+250 автомобильной дороги Суоярви – Юстозеро – (через Поросозеро) – Медвежьегорск
</t>
  </si>
  <si>
    <t xml:space="preserve">Реконструкция котельной                                     в пос. Деревянка Прионежского района Республики Карелия (кадастровый                                     № 10:20:0000000:4317) на 3 МВт с заменой оборудования и увеличением мощности </t>
  </si>
  <si>
    <t xml:space="preserve">Реконструкция котельной                                      в с. Деревянное Прионежского района Республики Карелия (кадастровый                                                   № 10:20:0000000:5011) на 1,5 МВт с заменой оборудования </t>
  </si>
  <si>
    <t>Строительство здания  пожарного депо ГКУ «Отряд противопожарной службы по Медвежьегорскому району», Медвежьегорский район,                                                       г.  Медвежьегорск</t>
  </si>
  <si>
    <r>
      <t>Реконструкция канализационных очистных сооружений в Повенецком городском поселении Медвежьегорского муниципального района мощностью 400 м</t>
    </r>
    <r>
      <rPr>
        <vertAlign val="super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 xml:space="preserve">/сутки </t>
    </r>
  </si>
  <si>
    <r>
      <t>Строительство канализационных очистных сооружений хозяйственно-бытовых сточных вод г. Медвежьегорска мощностью – 4000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/сутки </t>
    </r>
  </si>
  <si>
    <t>Разработка проектной документации по объекту «Строительство автомобильной дороги проезд Тидена (от Вытегорского шоссе до продления пр. Комсомольского) в г. Петрозаводске»</t>
  </si>
  <si>
    <t>Реконструкция стадиона муниципального казенного общеобразовательного учреждения Сортавальского муниципального района Республики Карелия Средняя общеобразовательная школа № 3, г. Сортавала, Выборгское шоссе, д. 3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</si>
</sst>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0.0"/>
    <numFmt numFmtId="166" formatCode="#,##0.0"/>
    <numFmt numFmtId="167" formatCode="_-* #,##0.0_р_._-;\-* #,##0.0_р_._-;_-* &quot;-&quot;??_р_._-;_-@_-"/>
    <numFmt numFmtId="168" formatCode="#,##0.00_ ;\-#,##0.00\ "/>
  </numFmts>
  <fonts count="31">
    <font>
      <sz val="10"/>
      <name val="Arial Cyr"/>
      <charset val="204"/>
    </font>
    <font>
      <sz val="10"/>
      <name val="Arial Cyr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b/>
      <sz val="10"/>
      <name val="Arial Cyr"/>
      <charset val="204"/>
    </font>
    <font>
      <sz val="11"/>
      <color indexed="10"/>
      <name val="Arial Cyr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i/>
      <sz val="10"/>
      <name val="Arial Cyr"/>
      <charset val="204"/>
    </font>
    <font>
      <b/>
      <sz val="11"/>
      <color indexed="10"/>
      <name val="Arial Cyr"/>
      <charset val="204"/>
    </font>
    <font>
      <i/>
      <sz val="10"/>
      <name val="Times New Roman"/>
      <family val="1"/>
      <charset val="204"/>
    </font>
    <font>
      <i/>
      <sz val="10"/>
      <name val="Georgia"/>
      <family val="1"/>
      <charset val="204"/>
    </font>
    <font>
      <sz val="10"/>
      <color indexed="8"/>
      <name val="Times New Roman"/>
      <family val="1"/>
      <charset val="204"/>
    </font>
    <font>
      <sz val="10"/>
      <name val="Helv"/>
    </font>
    <font>
      <sz val="10"/>
      <name val="Times New Roman Cyr"/>
      <family val="1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Times New Roman Cyr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0" fillId="0" borderId="0"/>
    <xf numFmtId="0" fontId="26" fillId="0" borderId="0"/>
    <xf numFmtId="0" fontId="19" fillId="0" borderId="0"/>
    <xf numFmtId="0" fontId="19" fillId="0" borderId="0"/>
    <xf numFmtId="0" fontId="17" fillId="0" borderId="0"/>
    <xf numFmtId="164" fontId="1" fillId="0" borderId="0" applyFont="0" applyFill="0" applyBorder="0" applyAlignment="0" applyProtection="0"/>
  </cellStyleXfs>
  <cellXfs count="221">
    <xf numFmtId="0" fontId="0" fillId="0" borderId="0" xfId="0"/>
    <xf numFmtId="0" fontId="0" fillId="0" borderId="0" xfId="0" applyFill="1"/>
    <xf numFmtId="0" fontId="8" fillId="0" borderId="0" xfId="0" applyFont="1" applyFill="1"/>
    <xf numFmtId="0" fontId="2" fillId="0" borderId="0" xfId="0" applyFont="1" applyFill="1"/>
    <xf numFmtId="0" fontId="10" fillId="0" borderId="0" xfId="0" applyFont="1" applyAlignment="1">
      <alignment horizontal="left" wrapText="1"/>
    </xf>
    <xf numFmtId="0" fontId="12" fillId="0" borderId="0" xfId="0" applyFont="1" applyFill="1"/>
    <xf numFmtId="0" fontId="16" fillId="2" borderId="1" xfId="0" applyFont="1" applyFill="1" applyBorder="1" applyAlignment="1">
      <alignment vertical="top" wrapText="1"/>
    </xf>
    <xf numFmtId="166" fontId="4" fillId="2" borderId="1" xfId="0" applyNumberFormat="1" applyFont="1" applyFill="1" applyBorder="1" applyAlignment="1">
      <alignment horizontal="left" vertical="top" wrapText="1"/>
    </xf>
    <xf numFmtId="0" fontId="27" fillId="2" borderId="1" xfId="0" applyFont="1" applyFill="1" applyBorder="1" applyAlignment="1">
      <alignment vertical="top" wrapText="1"/>
    </xf>
    <xf numFmtId="165" fontId="4" fillId="2" borderId="1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top" wrapText="1"/>
    </xf>
    <xf numFmtId="0" fontId="0" fillId="2" borderId="0" xfId="0" applyFill="1"/>
    <xf numFmtId="49" fontId="4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4" fillId="2" borderId="0" xfId="0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left" vertical="top" wrapText="1"/>
    </xf>
    <xf numFmtId="0" fontId="4" fillId="2" borderId="0" xfId="0" applyFont="1" applyFill="1" applyAlignment="1">
      <alignment horizontal="left" wrapText="1"/>
    </xf>
    <xf numFmtId="49" fontId="5" fillId="2" borderId="1" xfId="0" applyNumberFormat="1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166" fontId="14" fillId="2" borderId="1" xfId="0" applyNumberFormat="1" applyFont="1" applyFill="1" applyBorder="1" applyAlignment="1">
      <alignment horizontal="right" vertical="top" wrapText="1"/>
    </xf>
    <xf numFmtId="49" fontId="14" fillId="2" borderId="1" xfId="0" applyNumberFormat="1" applyFont="1" applyFill="1" applyBorder="1" applyAlignment="1">
      <alignment horizontal="center" vertical="top"/>
    </xf>
    <xf numFmtId="166" fontId="4" fillId="2" borderId="1" xfId="6" applyNumberFormat="1" applyFont="1" applyFill="1" applyBorder="1" applyAlignment="1">
      <alignment horizontal="center" vertical="top" wrapText="1"/>
    </xf>
    <xf numFmtId="49" fontId="14" fillId="2" borderId="1" xfId="0" applyNumberFormat="1" applyFont="1" applyFill="1" applyBorder="1" applyAlignment="1">
      <alignment horizontal="center" vertical="top" wrapText="1"/>
    </xf>
    <xf numFmtId="166" fontId="9" fillId="2" borderId="1" xfId="0" applyNumberFormat="1" applyFont="1" applyFill="1" applyBorder="1" applyAlignment="1">
      <alignment horizontal="right" vertical="top" wrapText="1"/>
    </xf>
    <xf numFmtId="2" fontId="18" fillId="2" borderId="1" xfId="5" applyNumberFormat="1" applyFont="1" applyFill="1" applyBorder="1" applyAlignment="1">
      <alignment horizontal="left" vertical="top" wrapText="1"/>
    </xf>
    <xf numFmtId="167" fontId="4" fillId="2" borderId="1" xfId="6" applyNumberFormat="1" applyFont="1" applyFill="1" applyBorder="1" applyAlignment="1">
      <alignment vertical="top" wrapText="1"/>
    </xf>
    <xf numFmtId="166" fontId="4" fillId="2" borderId="1" xfId="0" applyNumberFormat="1" applyFont="1" applyFill="1" applyBorder="1" applyAlignment="1">
      <alignment horizontal="center" vertical="top"/>
    </xf>
    <xf numFmtId="0" fontId="21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7" fillId="2" borderId="0" xfId="0" applyFont="1" applyFill="1"/>
    <xf numFmtId="0" fontId="13" fillId="2" borderId="0" xfId="0" applyFont="1" applyFill="1"/>
    <xf numFmtId="0" fontId="24" fillId="2" borderId="1" xfId="0" applyFont="1" applyFill="1" applyBorder="1" applyAlignment="1">
      <alignment horizontal="center" vertical="top" wrapText="1"/>
    </xf>
    <xf numFmtId="49" fontId="18" fillId="2" borderId="1" xfId="5" applyNumberFormat="1" applyFont="1" applyFill="1" applyBorder="1" applyAlignment="1">
      <alignment horizontal="left" vertical="top" wrapText="1"/>
    </xf>
    <xf numFmtId="166" fontId="4" fillId="2" borderId="1" xfId="0" applyNumberFormat="1" applyFont="1" applyFill="1" applyBorder="1" applyAlignment="1">
      <alignment horizontal="right" vertical="top" wrapText="1"/>
    </xf>
    <xf numFmtId="166" fontId="5" fillId="2" borderId="1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vertical="top" wrapText="1"/>
    </xf>
    <xf numFmtId="0" fontId="4" fillId="2" borderId="1" xfId="1" applyNumberFormat="1" applyFont="1" applyFill="1" applyBorder="1" applyAlignment="1" applyProtection="1">
      <alignment horizontal="left" vertical="top" wrapText="1"/>
      <protection hidden="1"/>
    </xf>
    <xf numFmtId="0" fontId="4" fillId="2" borderId="1" xfId="0" applyFont="1" applyFill="1" applyBorder="1" applyAlignment="1">
      <alignment horizontal="justify" vertical="top" wrapText="1"/>
    </xf>
    <xf numFmtId="49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166" fontId="14" fillId="2" borderId="1" xfId="0" applyNumberFormat="1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vertical="top"/>
    </xf>
    <xf numFmtId="166" fontId="4" fillId="2" borderId="1" xfId="0" applyNumberFormat="1" applyFont="1" applyFill="1" applyBorder="1" applyAlignment="1">
      <alignment horizontal="center" vertical="justify" wrapText="1"/>
    </xf>
    <xf numFmtId="0" fontId="28" fillId="2" borderId="1" xfId="0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left" vertical="top" wrapText="1"/>
    </xf>
    <xf numFmtId="4" fontId="4" fillId="2" borderId="1" xfId="6" applyNumberFormat="1" applyFont="1" applyFill="1" applyBorder="1" applyAlignment="1">
      <alignment horizontal="center" vertical="top" wrapText="1"/>
    </xf>
    <xf numFmtId="0" fontId="4" fillId="2" borderId="1" xfId="2" applyNumberFormat="1" applyFont="1" applyFill="1" applyBorder="1" applyAlignment="1" applyProtection="1">
      <alignment horizontal="left" vertical="top" wrapText="1"/>
      <protection hidden="1"/>
    </xf>
    <xf numFmtId="0" fontId="0" fillId="2" borderId="1" xfId="0" applyFill="1" applyBorder="1"/>
    <xf numFmtId="2" fontId="27" fillId="2" borderId="1" xfId="0" applyNumberFormat="1" applyFont="1" applyFill="1" applyBorder="1" applyAlignment="1">
      <alignment horizontal="center" vertical="top"/>
    </xf>
    <xf numFmtId="0" fontId="0" fillId="2" borderId="0" xfId="0" applyFill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 applyBorder="1"/>
    <xf numFmtId="0" fontId="4" fillId="2" borderId="0" xfId="0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top" wrapText="1"/>
    </xf>
    <xf numFmtId="4" fontId="14" fillId="2" borderId="1" xfId="0" applyNumberFormat="1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center" vertical="justify"/>
    </xf>
    <xf numFmtId="164" fontId="4" fillId="2" borderId="1" xfId="6" applyNumberFormat="1" applyFont="1" applyFill="1" applyBorder="1" applyAlignment="1">
      <alignment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center" vertical="top"/>
    </xf>
    <xf numFmtId="168" fontId="4" fillId="2" borderId="1" xfId="6" applyNumberFormat="1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justify" wrapText="1"/>
    </xf>
    <xf numFmtId="4" fontId="4" fillId="2" borderId="1" xfId="6" applyNumberFormat="1" applyFont="1" applyFill="1" applyBorder="1" applyAlignment="1">
      <alignment horizontal="center" vertical="top"/>
    </xf>
    <xf numFmtId="164" fontId="4" fillId="2" borderId="1" xfId="6" applyFont="1" applyFill="1" applyBorder="1" applyAlignment="1">
      <alignment horizontal="center" vertical="top" wrapText="1"/>
    </xf>
    <xf numFmtId="0" fontId="0" fillId="0" borderId="0" xfId="0" applyBorder="1"/>
    <xf numFmtId="4" fontId="5" fillId="2" borderId="1" xfId="0" applyNumberFormat="1" applyFont="1" applyFill="1" applyBorder="1" applyAlignment="1">
      <alignment horizontal="center" wrapText="1"/>
    </xf>
    <xf numFmtId="4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top"/>
    </xf>
    <xf numFmtId="49" fontId="5" fillId="2" borderId="1" xfId="0" applyNumberFormat="1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vertical="top"/>
    </xf>
    <xf numFmtId="4" fontId="5" fillId="2" borderId="1" xfId="0" applyNumberFormat="1" applyFont="1" applyFill="1" applyBorder="1" applyAlignment="1">
      <alignment horizontal="center" vertical="top"/>
    </xf>
    <xf numFmtId="49" fontId="4" fillId="2" borderId="1" xfId="0" applyNumberFormat="1" applyFont="1" applyFill="1" applyBorder="1" applyAlignment="1">
      <alignment vertical="top" wrapText="1"/>
    </xf>
    <xf numFmtId="0" fontId="4" fillId="2" borderId="1" xfId="0" applyNumberFormat="1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vertical="top" wrapText="1"/>
    </xf>
    <xf numFmtId="164" fontId="4" fillId="2" borderId="1" xfId="0" applyNumberFormat="1" applyFont="1" applyFill="1" applyBorder="1" applyAlignment="1">
      <alignment vertical="top" wrapText="1"/>
    </xf>
    <xf numFmtId="166" fontId="4" fillId="2" borderId="1" xfId="0" applyNumberFormat="1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justify" wrapText="1"/>
    </xf>
    <xf numFmtId="0" fontId="10" fillId="2" borderId="0" xfId="0" applyFont="1" applyFill="1" applyAlignment="1">
      <alignment vertical="top" wrapText="1"/>
    </xf>
    <xf numFmtId="0" fontId="22" fillId="2" borderId="0" xfId="0" applyFont="1" applyFill="1" applyAlignment="1">
      <alignment vertical="top"/>
    </xf>
    <xf numFmtId="0" fontId="10" fillId="2" borderId="0" xfId="0" applyFont="1" applyFill="1" applyAlignment="1">
      <alignment horizontal="right" vertical="top"/>
    </xf>
    <xf numFmtId="164" fontId="0" fillId="0" borderId="0" xfId="0" applyNumberFormat="1" applyFill="1"/>
    <xf numFmtId="0" fontId="10" fillId="0" borderId="2" xfId="0" applyFont="1" applyBorder="1" applyAlignment="1">
      <alignment horizontal="left" wrapText="1"/>
    </xf>
    <xf numFmtId="0" fontId="0" fillId="0" borderId="2" xfId="0" applyBorder="1"/>
    <xf numFmtId="4" fontId="0" fillId="0" borderId="2" xfId="0" applyNumberFormat="1" applyBorder="1"/>
    <xf numFmtId="4" fontId="4" fillId="2" borderId="2" xfId="0" applyNumberFormat="1" applyFont="1" applyFill="1" applyBorder="1" applyAlignment="1">
      <alignment horizontal="center" vertical="top" wrapText="1"/>
    </xf>
    <xf numFmtId="4" fontId="4" fillId="2" borderId="2" xfId="6" applyNumberFormat="1" applyFont="1" applyFill="1" applyBorder="1" applyAlignment="1">
      <alignment horizontal="center" vertical="top" wrapText="1"/>
    </xf>
    <xf numFmtId="0" fontId="0" fillId="0" borderId="2" xfId="0" applyFill="1" applyBorder="1"/>
    <xf numFmtId="0" fontId="0" fillId="2" borderId="2" xfId="0" applyFill="1" applyBorder="1"/>
    <xf numFmtId="164" fontId="0" fillId="0" borderId="2" xfId="0" applyNumberFormat="1" applyFill="1" applyBorder="1"/>
    <xf numFmtId="0" fontId="7" fillId="2" borderId="2" xfId="0" applyFont="1" applyFill="1" applyBorder="1"/>
    <xf numFmtId="0" fontId="13" fillId="2" borderId="2" xfId="0" applyFont="1" applyFill="1" applyBorder="1"/>
    <xf numFmtId="0" fontId="8" fillId="0" borderId="2" xfId="0" applyFont="1" applyFill="1" applyBorder="1"/>
    <xf numFmtId="0" fontId="2" fillId="0" borderId="2" xfId="0" applyFont="1" applyFill="1" applyBorder="1"/>
    <xf numFmtId="164" fontId="12" fillId="0" borderId="2" xfId="0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4" fillId="2" borderId="1" xfId="3" applyNumberFormat="1" applyFont="1" applyFill="1" applyBorder="1" applyAlignment="1" applyProtection="1">
      <alignment vertical="top" wrapText="1"/>
      <protection hidden="1"/>
    </xf>
    <xf numFmtId="0" fontId="0" fillId="0" borderId="2" xfId="0" applyNumberFormat="1" applyFill="1" applyBorder="1"/>
    <xf numFmtId="2" fontId="4" fillId="2" borderId="1" xfId="0" applyNumberFormat="1" applyFont="1" applyFill="1" applyBorder="1" applyAlignment="1">
      <alignment horizontal="left" vertical="top" wrapText="1"/>
    </xf>
    <xf numFmtId="1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4" fontId="4" fillId="2" borderId="1" xfId="0" applyNumberFormat="1" applyFont="1" applyFill="1" applyBorder="1" applyAlignment="1">
      <alignment horizontal="center" vertical="top" wrapText="1"/>
    </xf>
    <xf numFmtId="164" fontId="0" fillId="0" borderId="2" xfId="0" applyNumberFormat="1" applyBorder="1"/>
    <xf numFmtId="4" fontId="5" fillId="2" borderId="0" xfId="6" applyNumberFormat="1" applyFont="1" applyFill="1" applyBorder="1" applyAlignment="1">
      <alignment horizontal="center" vertical="top" wrapText="1"/>
    </xf>
    <xf numFmtId="4" fontId="5" fillId="2" borderId="0" xfId="6" applyNumberFormat="1" applyFont="1" applyFill="1" applyBorder="1" applyAlignment="1">
      <alignment vertical="top" wrapText="1"/>
    </xf>
    <xf numFmtId="0" fontId="0" fillId="0" borderId="0" xfId="0" applyFill="1" applyBorder="1"/>
    <xf numFmtId="0" fontId="28" fillId="2" borderId="1" xfId="0" applyFont="1" applyFill="1" applyBorder="1" applyAlignment="1">
      <alignment vertical="top" wrapText="1"/>
    </xf>
    <xf numFmtId="2" fontId="16" fillId="2" borderId="1" xfId="0" applyNumberFormat="1" applyFont="1" applyFill="1" applyBorder="1" applyAlignment="1">
      <alignment horizontal="center" vertical="top"/>
    </xf>
    <xf numFmtId="164" fontId="5" fillId="2" borderId="1" xfId="0" applyNumberFormat="1" applyFont="1" applyFill="1" applyBorder="1" applyAlignment="1">
      <alignment vertical="top"/>
    </xf>
    <xf numFmtId="49" fontId="4" fillId="2" borderId="1" xfId="0" applyNumberFormat="1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27" fillId="2" borderId="1" xfId="0" applyFont="1" applyFill="1" applyBorder="1" applyAlignment="1">
      <alignment horizontal="left" vertical="top" wrapText="1"/>
    </xf>
    <xf numFmtId="4" fontId="27" fillId="2" borderId="1" xfId="0" applyNumberFormat="1" applyFont="1" applyFill="1" applyBorder="1" applyAlignment="1">
      <alignment horizontal="center" vertical="top"/>
    </xf>
    <xf numFmtId="166" fontId="14" fillId="2" borderId="1" xfId="0" applyNumberFormat="1" applyFont="1" applyFill="1" applyBorder="1" applyAlignment="1">
      <alignment horizontal="center" vertical="justify" wrapText="1"/>
    </xf>
    <xf numFmtId="49" fontId="4" fillId="2" borderId="1" xfId="0" applyNumberFormat="1" applyFont="1" applyFill="1" applyBorder="1" applyAlignment="1">
      <alignment vertical="top"/>
    </xf>
    <xf numFmtId="49" fontId="4" fillId="2" borderId="1" xfId="0" applyNumberFormat="1" applyFont="1" applyFill="1" applyBorder="1" applyAlignment="1">
      <alignment horizontal="left" vertical="top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4" fontId="4" fillId="2" borderId="1" xfId="6" applyNumberFormat="1" applyFont="1" applyFill="1" applyBorder="1" applyAlignment="1">
      <alignment horizontal="center" vertical="top" wrapText="1"/>
    </xf>
    <xf numFmtId="166" fontId="14" fillId="2" borderId="0" xfId="0" applyNumberFormat="1" applyFont="1" applyFill="1" applyBorder="1" applyAlignment="1">
      <alignment horizontal="right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justify" vertical="top"/>
    </xf>
    <xf numFmtId="49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166" fontId="5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horizontal="left" vertical="top" wrapText="1"/>
    </xf>
    <xf numFmtId="4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wrapText="1"/>
    </xf>
    <xf numFmtId="0" fontId="1" fillId="2" borderId="0" xfId="0" applyFont="1" applyFill="1" applyBorder="1"/>
    <xf numFmtId="49" fontId="4" fillId="2" borderId="0" xfId="0" applyNumberFormat="1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center" vertical="distributed" wrapText="1"/>
    </xf>
    <xf numFmtId="0" fontId="4" fillId="2" borderId="0" xfId="0" applyFont="1" applyFill="1" applyBorder="1" applyAlignment="1">
      <alignment horizontal="center" vertical="distributed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166" fontId="5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49" fontId="4" fillId="2" borderId="6" xfId="0" applyNumberFormat="1" applyFont="1" applyFill="1" applyBorder="1" applyAlignment="1">
      <alignment horizontal="left" vertical="top" wrapText="1"/>
    </xf>
    <xf numFmtId="49" fontId="4" fillId="2" borderId="8" xfId="0" applyNumberFormat="1" applyFont="1" applyFill="1" applyBorder="1" applyAlignment="1">
      <alignment horizontal="left" vertical="top" wrapText="1"/>
    </xf>
    <xf numFmtId="49" fontId="4" fillId="2" borderId="7" xfId="0" applyNumberFormat="1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/>
    </xf>
    <xf numFmtId="4" fontId="4" fillId="2" borderId="4" xfId="0" applyNumberFormat="1" applyFont="1" applyFill="1" applyBorder="1" applyAlignment="1">
      <alignment horizontal="center" vertical="top" wrapText="1"/>
    </xf>
    <xf numFmtId="4" fontId="4" fillId="2" borderId="5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0" borderId="8" xfId="0" applyBorder="1" applyAlignment="1">
      <alignment vertical="top"/>
    </xf>
    <xf numFmtId="0" fontId="0" fillId="0" borderId="7" xfId="0" applyBorder="1" applyAlignment="1">
      <alignment vertical="top"/>
    </xf>
    <xf numFmtId="0" fontId="10" fillId="2" borderId="0" xfId="0" applyFont="1" applyFill="1" applyAlignment="1">
      <alignment horizontal="right" wrapText="1"/>
    </xf>
    <xf numFmtId="0" fontId="6" fillId="2" borderId="0" xfId="0" applyFont="1" applyFill="1" applyBorder="1" applyAlignment="1">
      <alignment horizontal="center" vertical="distributed" wrapText="1"/>
    </xf>
    <xf numFmtId="49" fontId="4" fillId="2" borderId="1" xfId="0" applyNumberFormat="1" applyFont="1" applyFill="1" applyBorder="1" applyAlignment="1">
      <alignment vertical="top"/>
    </xf>
    <xf numFmtId="166" fontId="4" fillId="2" borderId="6" xfId="0" applyNumberFormat="1" applyFont="1" applyFill="1" applyBorder="1" applyAlignment="1">
      <alignment horizontal="center" vertical="top" wrapText="1"/>
    </xf>
    <xf numFmtId="166" fontId="4" fillId="2" borderId="7" xfId="0" applyNumberFormat="1" applyFont="1" applyFill="1" applyBorder="1" applyAlignment="1">
      <alignment horizontal="center" vertical="top" wrapText="1"/>
    </xf>
    <xf numFmtId="166" fontId="4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vertical="top" wrapText="1"/>
    </xf>
    <xf numFmtId="49" fontId="4" fillId="2" borderId="6" xfId="0" applyNumberFormat="1" applyFont="1" applyFill="1" applyBorder="1" applyAlignment="1">
      <alignment vertical="top"/>
    </xf>
    <xf numFmtId="0" fontId="4" fillId="2" borderId="6" xfId="0" applyNumberFormat="1" applyFont="1" applyFill="1" applyBorder="1" applyAlignment="1">
      <alignment vertical="top"/>
    </xf>
    <xf numFmtId="0" fontId="0" fillId="2" borderId="8" xfId="0" applyNumberFormat="1" applyFill="1" applyBorder="1" applyAlignment="1">
      <alignment vertical="top"/>
    </xf>
    <xf numFmtId="166" fontId="14" fillId="2" borderId="1" xfId="0" applyNumberFormat="1" applyFont="1" applyFill="1" applyBorder="1" applyAlignment="1">
      <alignment horizontal="center" vertical="justify" wrapText="1"/>
    </xf>
    <xf numFmtId="166" fontId="5" fillId="2" borderId="4" xfId="0" applyNumberFormat="1" applyFont="1" applyFill="1" applyBorder="1" applyAlignment="1">
      <alignment horizontal="center" vertical="center" wrapText="1"/>
    </xf>
    <xf numFmtId="166" fontId="5" fillId="2" borderId="5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left" vertical="top" wrapText="1"/>
    </xf>
    <xf numFmtId="49" fontId="4" fillId="2" borderId="4" xfId="0" applyNumberFormat="1" applyFont="1" applyFill="1" applyBorder="1" applyAlignment="1">
      <alignment horizontal="center" vertical="top" wrapText="1"/>
    </xf>
    <xf numFmtId="49" fontId="4" fillId="2" borderId="5" xfId="0" applyNumberFormat="1" applyFont="1" applyFill="1" applyBorder="1" applyAlignment="1">
      <alignment horizontal="center" vertical="top" wrapText="1"/>
    </xf>
    <xf numFmtId="0" fontId="27" fillId="2" borderId="4" xfId="0" applyFont="1" applyFill="1" applyBorder="1" applyAlignment="1">
      <alignment horizontal="left" vertical="top" wrapText="1"/>
    </xf>
    <xf numFmtId="0" fontId="27" fillId="2" borderId="5" xfId="0" applyFont="1" applyFill="1" applyBorder="1" applyAlignment="1">
      <alignment horizontal="left" vertical="top" wrapText="1"/>
    </xf>
    <xf numFmtId="4" fontId="27" fillId="2" borderId="1" xfId="0" applyNumberFormat="1" applyFont="1" applyFill="1" applyBorder="1" applyAlignment="1">
      <alignment horizontal="center" vertical="top"/>
    </xf>
    <xf numFmtId="4" fontId="4" fillId="2" borderId="1" xfId="0" applyNumberFormat="1" applyFont="1" applyFill="1" applyBorder="1" applyAlignment="1">
      <alignment horizontal="center" vertical="top" wrapText="1"/>
    </xf>
    <xf numFmtId="0" fontId="4" fillId="2" borderId="4" xfId="4" applyNumberFormat="1" applyFont="1" applyFill="1" applyBorder="1" applyAlignment="1" applyProtection="1">
      <alignment vertical="top" wrapText="1"/>
      <protection hidden="1"/>
    </xf>
    <xf numFmtId="0" fontId="4" fillId="2" borderId="5" xfId="4" applyNumberFormat="1" applyFont="1" applyFill="1" applyBorder="1" applyAlignment="1" applyProtection="1">
      <alignment vertical="top" wrapText="1"/>
      <protection hidden="1"/>
    </xf>
    <xf numFmtId="0" fontId="4" fillId="2" borderId="1" xfId="4" applyNumberFormat="1" applyFont="1" applyFill="1" applyBorder="1" applyAlignment="1" applyProtection="1">
      <alignment vertical="top" wrapText="1"/>
      <protection hidden="1"/>
    </xf>
    <xf numFmtId="0" fontId="25" fillId="2" borderId="0" xfId="0" applyFont="1" applyFill="1" applyAlignment="1">
      <alignment vertical="center"/>
    </xf>
    <xf numFmtId="0" fontId="25" fillId="2" borderId="0" xfId="0" applyFont="1" applyFill="1" applyAlignment="1"/>
    <xf numFmtId="0" fontId="0" fillId="2" borderId="3" xfId="0" applyFill="1" applyBorder="1" applyAlignment="1">
      <alignment vertical="top" wrapText="1"/>
    </xf>
    <xf numFmtId="0" fontId="0" fillId="2" borderId="3" xfId="0" applyFill="1" applyBorder="1" applyAlignment="1"/>
    <xf numFmtId="0" fontId="0" fillId="2" borderId="0" xfId="0" applyFill="1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</cellXfs>
  <cellStyles count="7">
    <cellStyle name="Обычный" xfId="0" builtinId="0"/>
    <cellStyle name="Обычный 2" xfId="1"/>
    <cellStyle name="Обычный 2 11" xfId="2"/>
    <cellStyle name="Обычный 2 2" xfId="3"/>
    <cellStyle name="Обычный 2 3" xfId="4"/>
    <cellStyle name="Обычный_Таблицы_3 и форматы_" xfId="5"/>
    <cellStyle name="Финансовый" xfId="6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1"/>
  <sheetViews>
    <sheetView tabSelected="1" view="pageLayout" topLeftCell="E102" zoomScaleNormal="100" zoomScaleSheetLayoutView="100" workbookViewId="0">
      <selection activeCell="I105" sqref="I105"/>
    </sheetView>
  </sheetViews>
  <sheetFormatPr defaultRowHeight="13.2"/>
  <cols>
    <col min="1" max="1" width="6.33203125" style="10" customWidth="1"/>
    <col min="2" max="2" width="29.33203125" style="14" customWidth="1"/>
    <col min="3" max="3" width="15.109375" style="12" hidden="1" customWidth="1"/>
    <col min="4" max="4" width="1.33203125" style="12" hidden="1" customWidth="1"/>
    <col min="5" max="5" width="13.6640625" style="16" customWidth="1"/>
    <col min="6" max="6" width="13.109375" style="16" customWidth="1"/>
    <col min="7" max="7" width="6.44140625" style="17" customWidth="1"/>
    <col min="8" max="8" width="11.88671875" style="17" customWidth="1"/>
    <col min="9" max="9" width="11.44140625" style="17" customWidth="1"/>
    <col min="10" max="10" width="12" style="16" customWidth="1"/>
    <col min="11" max="11" width="3.6640625" style="18" customWidth="1"/>
    <col min="12" max="12" width="4.109375" style="18" customWidth="1"/>
    <col min="13" max="13" width="11.5546875" style="18" customWidth="1"/>
    <col min="14" max="14" width="4.44140625" style="18" customWidth="1"/>
    <col min="15" max="15" width="14" style="56" customWidth="1"/>
    <col min="16" max="16" width="14.88671875" style="56" customWidth="1"/>
    <col min="17" max="17" width="14.33203125" style="84" customWidth="1"/>
    <col min="18" max="18" width="15.33203125" style="91" bestFit="1" customWidth="1"/>
    <col min="19" max="19" width="14.6640625" bestFit="1" customWidth="1"/>
    <col min="20" max="20" width="13.33203125" customWidth="1"/>
  </cols>
  <sheetData>
    <row r="1" spans="1:19" ht="16.2" customHeight="1">
      <c r="A1" s="13"/>
      <c r="C1" s="15"/>
      <c r="D1" s="15"/>
      <c r="L1" s="86"/>
      <c r="M1" s="87"/>
      <c r="N1" s="87"/>
      <c r="O1" s="87"/>
      <c r="P1" s="87"/>
      <c r="Q1" s="88" t="s">
        <v>386</v>
      </c>
      <c r="R1" s="90"/>
      <c r="S1" s="4"/>
    </row>
    <row r="2" spans="1:19" ht="13.8" customHeight="1">
      <c r="A2" s="13"/>
      <c r="C2" s="15"/>
      <c r="D2" s="15"/>
      <c r="I2" s="19"/>
      <c r="M2" s="188" t="s">
        <v>201</v>
      </c>
      <c r="N2" s="188"/>
      <c r="O2" s="188"/>
      <c r="P2" s="188"/>
      <c r="Q2" s="188"/>
      <c r="R2" s="90"/>
      <c r="S2" s="4"/>
    </row>
    <row r="3" spans="1:19" ht="12" customHeight="1">
      <c r="A3" s="13"/>
      <c r="C3" s="15"/>
      <c r="D3" s="15"/>
      <c r="I3" s="19"/>
      <c r="M3" s="20"/>
      <c r="N3" s="20"/>
      <c r="O3" s="188" t="s">
        <v>202</v>
      </c>
      <c r="P3" s="188"/>
      <c r="Q3" s="188"/>
      <c r="R3" s="90"/>
      <c r="S3" s="4"/>
    </row>
    <row r="4" spans="1:19" ht="12.6" customHeight="1">
      <c r="A4" s="13"/>
      <c r="B4" s="57"/>
      <c r="C4" s="155"/>
      <c r="D4" s="155"/>
      <c r="E4" s="59"/>
      <c r="F4" s="59"/>
      <c r="G4" s="60"/>
      <c r="H4" s="60"/>
      <c r="I4" s="156"/>
      <c r="J4" s="59"/>
      <c r="K4" s="61"/>
      <c r="L4" s="61"/>
      <c r="M4" s="157"/>
      <c r="N4" s="157"/>
      <c r="O4" s="157"/>
      <c r="P4" s="157"/>
      <c r="Q4" s="157"/>
      <c r="R4" s="154"/>
      <c r="S4" s="4"/>
    </row>
    <row r="5" spans="1:19" ht="28.95" customHeight="1">
      <c r="A5" s="189" t="s">
        <v>387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72"/>
    </row>
    <row r="6" spans="1:19" ht="16.2" customHeight="1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9" t="s">
        <v>271</v>
      </c>
      <c r="Q6" s="158"/>
      <c r="R6" s="72"/>
    </row>
    <row r="7" spans="1:19" ht="18.75" customHeight="1">
      <c r="A7" s="180" t="s">
        <v>31</v>
      </c>
      <c r="B7" s="184"/>
      <c r="C7" s="103"/>
      <c r="D7" s="103"/>
      <c r="E7" s="184" t="s">
        <v>19</v>
      </c>
      <c r="F7" s="184" t="s">
        <v>20</v>
      </c>
      <c r="G7" s="180" t="s">
        <v>32</v>
      </c>
      <c r="H7" s="184" t="s">
        <v>204</v>
      </c>
      <c r="I7" s="184" t="s">
        <v>209</v>
      </c>
      <c r="J7" s="184" t="s">
        <v>33</v>
      </c>
      <c r="K7" s="180" t="s">
        <v>28</v>
      </c>
      <c r="L7" s="180" t="s">
        <v>29</v>
      </c>
      <c r="M7" s="180" t="s">
        <v>67</v>
      </c>
      <c r="N7" s="180" t="s">
        <v>30</v>
      </c>
      <c r="O7" s="184" t="s">
        <v>80</v>
      </c>
      <c r="P7" s="218"/>
      <c r="Q7" s="218"/>
    </row>
    <row r="8" spans="1:19" ht="1.5" customHeight="1">
      <c r="A8" s="219"/>
      <c r="B8" s="220"/>
      <c r="C8" s="180" t="s">
        <v>2</v>
      </c>
      <c r="D8" s="150"/>
      <c r="E8" s="220"/>
      <c r="F8" s="220"/>
      <c r="G8" s="220"/>
      <c r="H8" s="220"/>
      <c r="I8" s="220"/>
      <c r="J8" s="220"/>
      <c r="K8" s="217"/>
      <c r="L8" s="217"/>
      <c r="M8" s="217"/>
      <c r="N8" s="217"/>
      <c r="O8" s="218"/>
      <c r="P8" s="218"/>
      <c r="Q8" s="218"/>
    </row>
    <row r="9" spans="1:19" ht="60" customHeight="1">
      <c r="A9" s="219"/>
      <c r="B9" s="220"/>
      <c r="C9" s="180"/>
      <c r="D9" s="151" t="s">
        <v>0</v>
      </c>
      <c r="E9" s="220"/>
      <c r="F9" s="220"/>
      <c r="G9" s="220"/>
      <c r="H9" s="220"/>
      <c r="I9" s="220"/>
      <c r="J9" s="220"/>
      <c r="K9" s="217"/>
      <c r="L9" s="217"/>
      <c r="M9" s="217"/>
      <c r="N9" s="217"/>
      <c r="O9" s="151" t="s">
        <v>48</v>
      </c>
      <c r="P9" s="151" t="s">
        <v>49</v>
      </c>
      <c r="Q9" s="150">
        <v>2020</v>
      </c>
    </row>
    <row r="10" spans="1:19" ht="8.25" hidden="1" customHeight="1">
      <c r="A10" s="219"/>
      <c r="B10" s="220"/>
      <c r="C10" s="180"/>
      <c r="D10" s="151" t="s">
        <v>1</v>
      </c>
      <c r="E10" s="150" t="s">
        <v>19</v>
      </c>
      <c r="F10" s="150" t="s">
        <v>20</v>
      </c>
      <c r="G10" s="151" t="s">
        <v>21</v>
      </c>
      <c r="H10" s="151"/>
      <c r="I10" s="151"/>
      <c r="J10" s="150"/>
      <c r="K10" s="10"/>
      <c r="L10" s="10"/>
      <c r="M10" s="10"/>
      <c r="N10" s="10"/>
      <c r="O10" s="153"/>
      <c r="P10" s="153"/>
      <c r="Q10" s="153"/>
    </row>
    <row r="11" spans="1:19" ht="12" customHeight="1">
      <c r="A11" s="169">
        <v>1</v>
      </c>
      <c r="B11" s="170">
        <v>2</v>
      </c>
      <c r="C11" s="160"/>
      <c r="D11" s="160"/>
      <c r="E11" s="161">
        <v>3</v>
      </c>
      <c r="F11" s="161">
        <v>4</v>
      </c>
      <c r="G11" s="160" t="s">
        <v>400</v>
      </c>
      <c r="H11" s="160" t="s">
        <v>401</v>
      </c>
      <c r="I11" s="160" t="s">
        <v>402</v>
      </c>
      <c r="J11" s="161">
        <v>8</v>
      </c>
      <c r="K11" s="10" t="s">
        <v>403</v>
      </c>
      <c r="L11" s="10" t="s">
        <v>65</v>
      </c>
      <c r="M11" s="10" t="s">
        <v>43</v>
      </c>
      <c r="N11" s="10" t="s">
        <v>74</v>
      </c>
      <c r="O11" s="163">
        <v>13</v>
      </c>
      <c r="P11" s="163">
        <v>14</v>
      </c>
      <c r="Q11" s="163">
        <v>15</v>
      </c>
    </row>
    <row r="12" spans="1:19" ht="18.75" customHeight="1">
      <c r="A12" s="21"/>
      <c r="B12" s="42" t="s">
        <v>45</v>
      </c>
      <c r="C12" s="22"/>
      <c r="D12" s="22"/>
      <c r="E12" s="128"/>
      <c r="F12" s="128"/>
      <c r="G12" s="22"/>
      <c r="H12" s="22"/>
      <c r="I12" s="22"/>
      <c r="J12" s="128"/>
      <c r="K12" s="23"/>
      <c r="L12" s="23"/>
      <c r="M12" s="23"/>
      <c r="N12" s="23"/>
      <c r="O12" s="62">
        <f>O13+O14</f>
        <v>6211370.6899999995</v>
      </c>
      <c r="P12" s="62">
        <f>P13+P14</f>
        <v>4715698.68</v>
      </c>
      <c r="Q12" s="62">
        <f>Q13+Q14</f>
        <v>4421855.8999999994</v>
      </c>
    </row>
    <row r="13" spans="1:19" ht="70.2" customHeight="1">
      <c r="A13" s="21"/>
      <c r="B13" s="42" t="s">
        <v>46</v>
      </c>
      <c r="C13" s="46" t="s">
        <v>26</v>
      </c>
      <c r="D13" s="22"/>
      <c r="E13" s="128"/>
      <c r="F13" s="128"/>
      <c r="G13" s="22"/>
      <c r="H13" s="22"/>
      <c r="I13" s="22"/>
      <c r="J13" s="128"/>
      <c r="K13" s="23"/>
      <c r="L13" s="23"/>
      <c r="M13" s="23"/>
      <c r="N13" s="23"/>
      <c r="O13" s="62">
        <f>O15+O139-O47</f>
        <v>4868699.59</v>
      </c>
      <c r="P13" s="62">
        <f>P15+P139-P47</f>
        <v>3431533.58</v>
      </c>
      <c r="Q13" s="62">
        <f>Q15+Q139-Q47</f>
        <v>3861924.8</v>
      </c>
    </row>
    <row r="14" spans="1:19" ht="58.95" customHeight="1">
      <c r="A14" s="21"/>
      <c r="B14" s="25" t="s">
        <v>109</v>
      </c>
      <c r="C14" s="46"/>
      <c r="D14" s="22"/>
      <c r="E14" s="128"/>
      <c r="F14" s="128"/>
      <c r="G14" s="22"/>
      <c r="H14" s="22"/>
      <c r="I14" s="22"/>
      <c r="J14" s="128"/>
      <c r="K14" s="23"/>
      <c r="L14" s="23"/>
      <c r="M14" s="23"/>
      <c r="N14" s="23"/>
      <c r="O14" s="62">
        <f>O47+O186</f>
        <v>1342671.1</v>
      </c>
      <c r="P14" s="62">
        <f>P47+P186</f>
        <v>1284165.1000000001</v>
      </c>
      <c r="Q14" s="62">
        <f>Q47+Q186</f>
        <v>559931.1</v>
      </c>
    </row>
    <row r="15" spans="1:19" ht="56.4" customHeight="1">
      <c r="A15" s="21" t="s">
        <v>3</v>
      </c>
      <c r="B15" s="25" t="s">
        <v>81</v>
      </c>
      <c r="C15" s="46"/>
      <c r="D15" s="22"/>
      <c r="E15" s="128"/>
      <c r="F15" s="128"/>
      <c r="G15" s="22"/>
      <c r="H15" s="22"/>
      <c r="I15" s="22"/>
      <c r="J15" s="128"/>
      <c r="K15" s="23"/>
      <c r="L15" s="23"/>
      <c r="M15" s="23"/>
      <c r="N15" s="23"/>
      <c r="O15" s="62">
        <f>O16+O80</f>
        <v>2941401.6399999997</v>
      </c>
      <c r="P15" s="62">
        <f>P16+P80</f>
        <v>2338568.27</v>
      </c>
      <c r="Q15" s="62">
        <f>Q16+Q80</f>
        <v>2367924.7999999998</v>
      </c>
    </row>
    <row r="16" spans="1:19" ht="96.75" customHeight="1">
      <c r="A16" s="21" t="s">
        <v>235</v>
      </c>
      <c r="B16" s="25" t="s">
        <v>82</v>
      </c>
      <c r="C16" s="46"/>
      <c r="D16" s="22"/>
      <c r="E16" s="128"/>
      <c r="F16" s="128"/>
      <c r="G16" s="22"/>
      <c r="H16" s="22"/>
      <c r="I16" s="22"/>
      <c r="J16" s="128"/>
      <c r="K16" s="23"/>
      <c r="L16" s="23"/>
      <c r="M16" s="23"/>
      <c r="N16" s="23"/>
      <c r="O16" s="74">
        <f>O17+O47</f>
        <v>1802982.14</v>
      </c>
      <c r="P16" s="74">
        <f>P17+P47</f>
        <v>567763.16999999993</v>
      </c>
      <c r="Q16" s="74">
        <f>Q17+Q47</f>
        <v>260000</v>
      </c>
      <c r="R16" s="92"/>
    </row>
    <row r="17" spans="1:20" ht="57.6" customHeight="1">
      <c r="A17" s="21" t="s">
        <v>229</v>
      </c>
      <c r="B17" s="25" t="s">
        <v>173</v>
      </c>
      <c r="C17" s="46"/>
      <c r="D17" s="22"/>
      <c r="E17" s="128"/>
      <c r="F17" s="128"/>
      <c r="G17" s="22"/>
      <c r="H17" s="22"/>
      <c r="I17" s="22"/>
      <c r="J17" s="128"/>
      <c r="K17" s="23"/>
      <c r="L17" s="23"/>
      <c r="M17" s="23"/>
      <c r="N17" s="23"/>
      <c r="O17" s="62">
        <f>O18+O25+O28+O31+O32+O37+O41</f>
        <v>1764401.14</v>
      </c>
      <c r="P17" s="62">
        <v>450163.17</v>
      </c>
      <c r="Q17" s="62">
        <v>260000</v>
      </c>
      <c r="R17" s="92"/>
      <c r="T17">
        <v>260000</v>
      </c>
    </row>
    <row r="18" spans="1:20" ht="124.2" customHeight="1">
      <c r="A18" s="118" t="s">
        <v>4</v>
      </c>
      <c r="B18" s="109" t="s">
        <v>310</v>
      </c>
      <c r="C18" s="46"/>
      <c r="D18" s="22"/>
      <c r="E18" s="128"/>
      <c r="F18" s="128"/>
      <c r="G18" s="133" t="s">
        <v>115</v>
      </c>
      <c r="H18" s="22"/>
      <c r="I18" s="22"/>
      <c r="J18" s="128"/>
      <c r="K18" s="45"/>
      <c r="L18" s="45"/>
      <c r="M18" s="45"/>
      <c r="N18" s="45"/>
      <c r="O18" s="110">
        <f>O20+O21+O22+O24+O23</f>
        <v>91345.700000000012</v>
      </c>
      <c r="P18" s="110">
        <f>P20+P21+P22+P24+P23</f>
        <v>91345.700000000012</v>
      </c>
      <c r="Q18" s="110">
        <v>0</v>
      </c>
    </row>
    <row r="19" spans="1:20" ht="16.95" customHeight="1">
      <c r="A19" s="118"/>
      <c r="B19" s="109" t="s">
        <v>42</v>
      </c>
      <c r="C19" s="46"/>
      <c r="D19" s="22"/>
      <c r="E19" s="146"/>
      <c r="F19" s="146"/>
      <c r="G19" s="22"/>
      <c r="H19" s="22"/>
      <c r="I19" s="22"/>
      <c r="J19" s="128"/>
      <c r="K19" s="10"/>
      <c r="L19" s="10"/>
      <c r="M19" s="10"/>
      <c r="N19" s="10"/>
      <c r="O19" s="83"/>
      <c r="P19" s="83"/>
      <c r="Q19" s="83"/>
    </row>
    <row r="20" spans="1:20" ht="57" customHeight="1">
      <c r="A20" s="118" t="s">
        <v>137</v>
      </c>
      <c r="B20" s="51" t="s">
        <v>199</v>
      </c>
      <c r="C20" s="26" t="s">
        <v>101</v>
      </c>
      <c r="D20" s="26"/>
      <c r="E20" s="184" t="s">
        <v>102</v>
      </c>
      <c r="F20" s="185"/>
      <c r="G20" s="133" t="s">
        <v>115</v>
      </c>
      <c r="H20" s="110">
        <v>22817.3</v>
      </c>
      <c r="I20" s="110">
        <v>22817.3</v>
      </c>
      <c r="J20" s="110">
        <v>22817.3</v>
      </c>
      <c r="K20" s="10" t="s">
        <v>43</v>
      </c>
      <c r="L20" s="10" t="s">
        <v>25</v>
      </c>
      <c r="M20" s="10" t="s">
        <v>189</v>
      </c>
      <c r="N20" s="10" t="s">
        <v>37</v>
      </c>
      <c r="O20" s="110">
        <v>22817.3</v>
      </c>
      <c r="P20" s="110">
        <v>22817.3</v>
      </c>
      <c r="Q20" s="110">
        <v>0</v>
      </c>
      <c r="R20" s="93"/>
    </row>
    <row r="21" spans="1:20" ht="55.2" customHeight="1">
      <c r="A21" s="118" t="s">
        <v>138</v>
      </c>
      <c r="B21" s="50" t="s">
        <v>311</v>
      </c>
      <c r="C21" s="104"/>
      <c r="D21" s="104"/>
      <c r="E21" s="184" t="s">
        <v>103</v>
      </c>
      <c r="F21" s="184"/>
      <c r="G21" s="133" t="s">
        <v>115</v>
      </c>
      <c r="H21" s="110">
        <v>14336</v>
      </c>
      <c r="I21" s="110">
        <v>14336</v>
      </c>
      <c r="J21" s="110">
        <v>14336</v>
      </c>
      <c r="K21" s="10" t="s">
        <v>43</v>
      </c>
      <c r="L21" s="10" t="s">
        <v>25</v>
      </c>
      <c r="M21" s="10" t="s">
        <v>190</v>
      </c>
      <c r="N21" s="10" t="s">
        <v>37</v>
      </c>
      <c r="O21" s="110">
        <v>14336</v>
      </c>
      <c r="P21" s="110">
        <v>14336</v>
      </c>
      <c r="Q21" s="110">
        <v>0</v>
      </c>
      <c r="R21" s="93"/>
    </row>
    <row r="22" spans="1:20" ht="46.2" customHeight="1">
      <c r="A22" s="118" t="s">
        <v>139</v>
      </c>
      <c r="B22" s="7" t="s">
        <v>305</v>
      </c>
      <c r="C22" s="26"/>
      <c r="D22" s="26"/>
      <c r="E22" s="184" t="s">
        <v>104</v>
      </c>
      <c r="F22" s="184"/>
      <c r="G22" s="133" t="s">
        <v>115</v>
      </c>
      <c r="H22" s="110">
        <v>13722</v>
      </c>
      <c r="I22" s="110">
        <v>13722</v>
      </c>
      <c r="J22" s="110">
        <v>13722</v>
      </c>
      <c r="K22" s="10" t="s">
        <v>43</v>
      </c>
      <c r="L22" s="10" t="s">
        <v>25</v>
      </c>
      <c r="M22" s="10" t="s">
        <v>191</v>
      </c>
      <c r="N22" s="10" t="s">
        <v>37</v>
      </c>
      <c r="O22" s="110">
        <v>13722</v>
      </c>
      <c r="P22" s="110">
        <v>13722</v>
      </c>
      <c r="Q22" s="110">
        <v>0</v>
      </c>
      <c r="R22" s="93"/>
    </row>
    <row r="23" spans="1:20" ht="114.75" customHeight="1">
      <c r="A23" s="118" t="s">
        <v>140</v>
      </c>
      <c r="B23" s="51" t="s">
        <v>429</v>
      </c>
      <c r="C23" s="26"/>
      <c r="D23" s="26"/>
      <c r="E23" s="184" t="s">
        <v>105</v>
      </c>
      <c r="F23" s="184"/>
      <c r="G23" s="133" t="s">
        <v>115</v>
      </c>
      <c r="H23" s="110">
        <v>8951.6</v>
      </c>
      <c r="I23" s="110">
        <v>8951.6</v>
      </c>
      <c r="J23" s="110">
        <v>8951.6</v>
      </c>
      <c r="K23" s="10" t="s">
        <v>43</v>
      </c>
      <c r="L23" s="10" t="s">
        <v>25</v>
      </c>
      <c r="M23" s="10" t="s">
        <v>192</v>
      </c>
      <c r="N23" s="10" t="s">
        <v>37</v>
      </c>
      <c r="O23" s="110">
        <v>8951.6</v>
      </c>
      <c r="P23" s="110">
        <v>8951.6</v>
      </c>
      <c r="Q23" s="110">
        <v>0</v>
      </c>
      <c r="R23" s="93"/>
    </row>
    <row r="24" spans="1:20" ht="54.6" customHeight="1">
      <c r="A24" s="118" t="s">
        <v>141</v>
      </c>
      <c r="B24" s="7" t="s">
        <v>198</v>
      </c>
      <c r="C24" s="26"/>
      <c r="D24" s="26"/>
      <c r="E24" s="184" t="s">
        <v>106</v>
      </c>
      <c r="F24" s="185"/>
      <c r="G24" s="134" t="s">
        <v>115</v>
      </c>
      <c r="H24" s="110">
        <v>31518.799999999999</v>
      </c>
      <c r="I24" s="110">
        <v>31518.799999999999</v>
      </c>
      <c r="J24" s="110">
        <v>31518.799999999999</v>
      </c>
      <c r="K24" s="10" t="s">
        <v>43</v>
      </c>
      <c r="L24" s="10" t="s">
        <v>25</v>
      </c>
      <c r="M24" s="10" t="s">
        <v>193</v>
      </c>
      <c r="N24" s="10" t="s">
        <v>37</v>
      </c>
      <c r="O24" s="110">
        <v>31518.799999999999</v>
      </c>
      <c r="P24" s="110">
        <v>31518.799999999999</v>
      </c>
      <c r="Q24" s="110">
        <v>0</v>
      </c>
      <c r="R24" s="93"/>
    </row>
    <row r="25" spans="1:20" ht="136.80000000000001" customHeight="1">
      <c r="A25" s="142" t="s">
        <v>18</v>
      </c>
      <c r="B25" s="109" t="s">
        <v>312</v>
      </c>
      <c r="C25" s="46"/>
      <c r="D25" s="22"/>
      <c r="E25" s="128"/>
      <c r="F25" s="128"/>
      <c r="G25" s="134" t="s">
        <v>111</v>
      </c>
      <c r="H25" s="22"/>
      <c r="I25" s="22"/>
      <c r="J25" s="128"/>
      <c r="K25" s="10"/>
      <c r="L25" s="10"/>
      <c r="M25" s="10"/>
      <c r="N25" s="10"/>
      <c r="O25" s="52">
        <v>33821.360000000001</v>
      </c>
      <c r="P25" s="110" t="s">
        <v>276</v>
      </c>
      <c r="Q25" s="110" t="s">
        <v>277</v>
      </c>
    </row>
    <row r="26" spans="1:20" ht="20.399999999999999" customHeight="1">
      <c r="A26" s="142"/>
      <c r="B26" s="109" t="s">
        <v>42</v>
      </c>
      <c r="C26" s="46"/>
      <c r="D26" s="22"/>
      <c r="E26" s="146"/>
      <c r="F26" s="146"/>
      <c r="G26" s="142"/>
      <c r="H26" s="22"/>
      <c r="I26" s="22"/>
      <c r="J26" s="146"/>
      <c r="K26" s="10"/>
      <c r="L26" s="10"/>
      <c r="M26" s="10"/>
      <c r="N26" s="10"/>
      <c r="O26" s="52"/>
      <c r="P26" s="149"/>
      <c r="Q26" s="149"/>
    </row>
    <row r="27" spans="1:20" ht="118.5" customHeight="1">
      <c r="A27" s="118" t="s">
        <v>145</v>
      </c>
      <c r="B27" s="6" t="s">
        <v>273</v>
      </c>
      <c r="C27" s="26"/>
      <c r="D27" s="26"/>
      <c r="E27" s="140" t="s">
        <v>307</v>
      </c>
      <c r="F27" s="140" t="s">
        <v>313</v>
      </c>
      <c r="G27" s="133" t="s">
        <v>115</v>
      </c>
      <c r="H27" s="28">
        <f>I27</f>
        <v>42276.7</v>
      </c>
      <c r="I27" s="28">
        <f>J27</f>
        <v>42276.7</v>
      </c>
      <c r="J27" s="28">
        <f>O27+P27</f>
        <v>42276.7</v>
      </c>
      <c r="K27" s="10" t="s">
        <v>24</v>
      </c>
      <c r="L27" s="10" t="s">
        <v>25</v>
      </c>
      <c r="M27" s="10" t="s">
        <v>279</v>
      </c>
      <c r="N27" s="10" t="s">
        <v>37</v>
      </c>
      <c r="O27" s="52">
        <v>33821.360000000001</v>
      </c>
      <c r="P27" s="110">
        <v>8455.34</v>
      </c>
      <c r="Q27" s="83">
        <v>0</v>
      </c>
    </row>
    <row r="28" spans="1:20" ht="123" customHeight="1">
      <c r="A28" s="118" t="s">
        <v>5</v>
      </c>
      <c r="B28" s="109" t="s">
        <v>308</v>
      </c>
      <c r="C28" s="46"/>
      <c r="D28" s="22"/>
      <c r="E28" s="128"/>
      <c r="F28" s="128"/>
      <c r="G28" s="133" t="s">
        <v>115</v>
      </c>
      <c r="H28" s="22"/>
      <c r="I28" s="22"/>
      <c r="J28" s="128"/>
      <c r="K28" s="45"/>
      <c r="L28" s="45"/>
      <c r="M28" s="45"/>
      <c r="N28" s="45"/>
      <c r="O28" s="110">
        <v>77800</v>
      </c>
      <c r="P28" s="110" t="e">
        <f>#REF!</f>
        <v>#REF!</v>
      </c>
      <c r="Q28" s="110">
        <v>0</v>
      </c>
    </row>
    <row r="29" spans="1:20" ht="24" customHeight="1">
      <c r="A29" s="162"/>
      <c r="B29" s="7" t="s">
        <v>42</v>
      </c>
      <c r="C29" s="26"/>
      <c r="D29" s="26"/>
      <c r="E29" s="167"/>
      <c r="F29" s="167"/>
      <c r="G29" s="162"/>
      <c r="H29" s="164"/>
      <c r="I29" s="164"/>
      <c r="J29" s="164"/>
      <c r="K29" s="10"/>
      <c r="L29" s="10"/>
      <c r="M29" s="10"/>
      <c r="N29" s="10"/>
      <c r="O29" s="164"/>
      <c r="P29" s="164"/>
      <c r="Q29" s="164"/>
      <c r="R29" s="93"/>
    </row>
    <row r="30" spans="1:20" ht="68.25" customHeight="1">
      <c r="A30" s="162" t="s">
        <v>142</v>
      </c>
      <c r="B30" s="7" t="s">
        <v>314</v>
      </c>
      <c r="C30" s="26"/>
      <c r="D30" s="26"/>
      <c r="E30" s="176" t="s">
        <v>404</v>
      </c>
      <c r="F30" s="177"/>
      <c r="G30" s="162" t="s">
        <v>115</v>
      </c>
      <c r="H30" s="164">
        <v>84139.1</v>
      </c>
      <c r="I30" s="164">
        <v>84139.1</v>
      </c>
      <c r="J30" s="164">
        <v>84139.1</v>
      </c>
      <c r="K30" s="10" t="s">
        <v>44</v>
      </c>
      <c r="L30" s="10" t="s">
        <v>38</v>
      </c>
      <c r="M30" s="10" t="s">
        <v>194</v>
      </c>
      <c r="N30" s="10" t="s">
        <v>37</v>
      </c>
      <c r="O30" s="164">
        <v>77800</v>
      </c>
      <c r="P30" s="164">
        <v>78180.5</v>
      </c>
      <c r="Q30" s="164">
        <v>0</v>
      </c>
      <c r="R30" s="93"/>
    </row>
    <row r="31" spans="1:20" ht="160.19999999999999" customHeight="1">
      <c r="A31" s="118" t="s">
        <v>6</v>
      </c>
      <c r="B31" s="31" t="s">
        <v>348</v>
      </c>
      <c r="C31" s="46"/>
      <c r="D31" s="22"/>
      <c r="E31" s="176" t="s">
        <v>107</v>
      </c>
      <c r="F31" s="177"/>
      <c r="G31" s="162" t="s">
        <v>115</v>
      </c>
      <c r="H31" s="52">
        <v>61526.6</v>
      </c>
      <c r="I31" s="52">
        <v>61526.6</v>
      </c>
      <c r="J31" s="52">
        <v>61526.6</v>
      </c>
      <c r="K31" s="10" t="s">
        <v>22</v>
      </c>
      <c r="L31" s="10" t="s">
        <v>44</v>
      </c>
      <c r="M31" s="10" t="s">
        <v>180</v>
      </c>
      <c r="N31" s="10" t="s">
        <v>37</v>
      </c>
      <c r="O31" s="52">
        <v>61526.6</v>
      </c>
      <c r="P31" s="52">
        <v>61526.6</v>
      </c>
      <c r="Q31" s="110">
        <v>0</v>
      </c>
      <c r="R31" s="94"/>
    </row>
    <row r="32" spans="1:20" ht="121.95" customHeight="1">
      <c r="A32" s="118" t="s">
        <v>7</v>
      </c>
      <c r="B32" s="39" t="s">
        <v>309</v>
      </c>
      <c r="C32" s="46"/>
      <c r="D32" s="22"/>
      <c r="E32" s="128"/>
      <c r="F32" s="128"/>
      <c r="G32" s="142" t="s">
        <v>349</v>
      </c>
      <c r="H32" s="22"/>
      <c r="I32" s="22"/>
      <c r="J32" s="128"/>
      <c r="K32" s="10"/>
      <c r="L32" s="10"/>
      <c r="M32" s="10"/>
      <c r="N32" s="10"/>
      <c r="O32" s="110">
        <f>O34+O36</f>
        <v>4572</v>
      </c>
      <c r="P32" s="110">
        <f>P34+P36</f>
        <v>868</v>
      </c>
      <c r="Q32" s="110">
        <f>Q34+Q36</f>
        <v>0</v>
      </c>
    </row>
    <row r="33" spans="1:17" ht="21.6" customHeight="1">
      <c r="A33" s="118"/>
      <c r="B33" s="109" t="s">
        <v>42</v>
      </c>
      <c r="C33" s="46"/>
      <c r="D33" s="22"/>
      <c r="E33" s="146"/>
      <c r="F33" s="146"/>
      <c r="G33" s="118"/>
      <c r="H33" s="22"/>
      <c r="I33" s="22"/>
      <c r="J33" s="128"/>
      <c r="K33" s="10"/>
      <c r="L33" s="10"/>
      <c r="M33" s="10"/>
      <c r="N33" s="10"/>
      <c r="O33" s="110"/>
      <c r="P33" s="110"/>
      <c r="Q33" s="110"/>
    </row>
    <row r="34" spans="1:17" ht="157.5" customHeight="1">
      <c r="A34" s="118" t="s">
        <v>152</v>
      </c>
      <c r="B34" s="105" t="s">
        <v>315</v>
      </c>
      <c r="C34" s="40"/>
      <c r="D34" s="41"/>
      <c r="E34" s="135" t="s">
        <v>297</v>
      </c>
      <c r="F34" s="120" t="s">
        <v>171</v>
      </c>
      <c r="G34" s="139" t="s">
        <v>289</v>
      </c>
      <c r="H34" s="110">
        <v>32489.9</v>
      </c>
      <c r="I34" s="110">
        <v>4667</v>
      </c>
      <c r="J34" s="110">
        <v>4667</v>
      </c>
      <c r="K34" s="10" t="s">
        <v>24</v>
      </c>
      <c r="L34" s="10" t="s">
        <v>25</v>
      </c>
      <c r="M34" s="10" t="s">
        <v>51</v>
      </c>
      <c r="N34" s="10" t="s">
        <v>37</v>
      </c>
      <c r="O34" s="110">
        <v>4200</v>
      </c>
      <c r="P34" s="110">
        <v>0</v>
      </c>
      <c r="Q34" s="110">
        <v>0</v>
      </c>
    </row>
    <row r="35" spans="1:17" ht="21" customHeight="1">
      <c r="A35" s="118"/>
      <c r="B35" s="173" t="s">
        <v>174</v>
      </c>
      <c r="C35" s="174"/>
      <c r="D35" s="174"/>
      <c r="E35" s="174"/>
      <c r="F35" s="174"/>
      <c r="G35" s="174"/>
      <c r="H35" s="174"/>
      <c r="I35" s="174"/>
      <c r="J35" s="174"/>
      <c r="K35" s="186"/>
      <c r="L35" s="186"/>
      <c r="M35" s="186"/>
      <c r="N35" s="187"/>
      <c r="O35" s="110">
        <v>467</v>
      </c>
      <c r="P35" s="110">
        <v>0</v>
      </c>
      <c r="Q35" s="110">
        <v>0</v>
      </c>
    </row>
    <row r="36" spans="1:17" ht="148.19999999999999" customHeight="1">
      <c r="A36" s="118" t="s">
        <v>154</v>
      </c>
      <c r="B36" s="115" t="s">
        <v>426</v>
      </c>
      <c r="C36" s="127"/>
      <c r="D36" s="127"/>
      <c r="E36" s="135" t="s">
        <v>298</v>
      </c>
      <c r="F36" s="120" t="s">
        <v>234</v>
      </c>
      <c r="G36" s="134" t="s">
        <v>115</v>
      </c>
      <c r="H36" s="172" t="s">
        <v>34</v>
      </c>
      <c r="I36" s="172"/>
      <c r="J36" s="172"/>
      <c r="K36" s="10" t="s">
        <v>24</v>
      </c>
      <c r="L36" s="10" t="s">
        <v>25</v>
      </c>
      <c r="M36" s="10" t="s">
        <v>51</v>
      </c>
      <c r="N36" s="10" t="s">
        <v>37</v>
      </c>
      <c r="O36" s="110">
        <v>372</v>
      </c>
      <c r="P36" s="110">
        <v>868</v>
      </c>
      <c r="Q36" s="110">
        <v>0</v>
      </c>
    </row>
    <row r="37" spans="1:17" ht="111" customHeight="1">
      <c r="A37" s="120" t="s">
        <v>8</v>
      </c>
      <c r="B37" s="11" t="s">
        <v>84</v>
      </c>
      <c r="C37" s="46"/>
      <c r="D37" s="22"/>
      <c r="E37" s="128"/>
      <c r="F37" s="128"/>
      <c r="G37" s="134" t="s">
        <v>291</v>
      </c>
      <c r="H37" s="22"/>
      <c r="I37" s="22"/>
      <c r="J37" s="128"/>
      <c r="K37" s="10"/>
      <c r="L37" s="10"/>
      <c r="M37" s="10"/>
      <c r="N37" s="10"/>
      <c r="O37" s="67">
        <f>O39+O40</f>
        <v>1495335.48</v>
      </c>
      <c r="P37" s="67">
        <f>P39+P40</f>
        <v>0</v>
      </c>
      <c r="Q37" s="67">
        <f>Q39+Q40</f>
        <v>0</v>
      </c>
    </row>
    <row r="38" spans="1:17" ht="16.95" customHeight="1">
      <c r="A38" s="38"/>
      <c r="B38" s="11" t="s">
        <v>42</v>
      </c>
      <c r="C38" s="46"/>
      <c r="D38" s="22"/>
      <c r="E38" s="146"/>
      <c r="F38" s="146"/>
      <c r="G38" s="22"/>
      <c r="H38" s="22"/>
      <c r="I38" s="22"/>
      <c r="J38" s="128"/>
      <c r="K38" s="10"/>
      <c r="L38" s="10"/>
      <c r="M38" s="10"/>
      <c r="N38" s="10"/>
      <c r="O38" s="33"/>
      <c r="P38" s="110"/>
      <c r="Q38" s="110"/>
    </row>
    <row r="39" spans="1:17" ht="108.6" customHeight="1">
      <c r="A39" s="118" t="s">
        <v>153</v>
      </c>
      <c r="B39" s="11" t="s">
        <v>84</v>
      </c>
      <c r="C39" s="46"/>
      <c r="D39" s="22"/>
      <c r="E39" s="128"/>
      <c r="F39" s="128"/>
      <c r="G39" s="134" t="s">
        <v>291</v>
      </c>
      <c r="H39" s="22"/>
      <c r="I39" s="22"/>
      <c r="J39" s="128"/>
      <c r="K39" s="10" t="s">
        <v>24</v>
      </c>
      <c r="L39" s="10" t="s">
        <v>38</v>
      </c>
      <c r="M39" s="10" t="s">
        <v>85</v>
      </c>
      <c r="N39" s="10" t="s">
        <v>37</v>
      </c>
      <c r="O39" s="67">
        <v>1228350.8799999999</v>
      </c>
      <c r="P39" s="110">
        <v>0</v>
      </c>
      <c r="Q39" s="110">
        <v>0</v>
      </c>
    </row>
    <row r="40" spans="1:17" ht="148.80000000000001" customHeight="1">
      <c r="A40" s="118" t="s">
        <v>236</v>
      </c>
      <c r="B40" s="11" t="s">
        <v>350</v>
      </c>
      <c r="C40" s="46"/>
      <c r="D40" s="22"/>
      <c r="E40" s="128"/>
      <c r="F40" s="128"/>
      <c r="G40" s="134" t="s">
        <v>291</v>
      </c>
      <c r="H40" s="22"/>
      <c r="I40" s="22"/>
      <c r="J40" s="128"/>
      <c r="K40" s="10" t="s">
        <v>24</v>
      </c>
      <c r="L40" s="10" t="s">
        <v>38</v>
      </c>
      <c r="M40" s="10" t="s">
        <v>86</v>
      </c>
      <c r="N40" s="10" t="s">
        <v>37</v>
      </c>
      <c r="O40" s="67">
        <v>266984.59999999998</v>
      </c>
      <c r="P40" s="110">
        <v>0</v>
      </c>
      <c r="Q40" s="110">
        <v>0</v>
      </c>
    </row>
    <row r="41" spans="1:17" ht="78.75" customHeight="1">
      <c r="A41" s="120" t="s">
        <v>9</v>
      </c>
      <c r="B41" s="141" t="s">
        <v>265</v>
      </c>
      <c r="C41" s="46"/>
      <c r="D41" s="22"/>
      <c r="E41" s="128"/>
      <c r="F41" s="128"/>
      <c r="G41" s="118" t="s">
        <v>49</v>
      </c>
      <c r="H41" s="22"/>
      <c r="I41" s="22"/>
      <c r="J41" s="128"/>
      <c r="K41" s="10"/>
      <c r="L41" s="10"/>
      <c r="M41" s="10"/>
      <c r="N41" s="10"/>
      <c r="O41" s="67">
        <f>O43+O45</f>
        <v>0</v>
      </c>
      <c r="P41" s="67">
        <f>P43+P45</f>
        <v>19042.370000000003</v>
      </c>
      <c r="Q41" s="67">
        <f>Q43+Q45</f>
        <v>0</v>
      </c>
    </row>
    <row r="42" spans="1:17" ht="21" customHeight="1">
      <c r="A42" s="38"/>
      <c r="B42" s="11" t="s">
        <v>42</v>
      </c>
      <c r="C42" s="46"/>
      <c r="D42" s="22"/>
      <c r="E42" s="146"/>
      <c r="F42" s="146"/>
      <c r="G42" s="22"/>
      <c r="H42" s="22"/>
      <c r="I42" s="22"/>
      <c r="J42" s="128"/>
      <c r="K42" s="10"/>
      <c r="L42" s="10"/>
      <c r="M42" s="10"/>
      <c r="N42" s="10"/>
      <c r="O42" s="67"/>
      <c r="P42" s="110"/>
      <c r="Q42" s="110"/>
    </row>
    <row r="43" spans="1:17" ht="85.2" customHeight="1">
      <c r="A43" s="118" t="s">
        <v>237</v>
      </c>
      <c r="B43" s="11" t="s">
        <v>351</v>
      </c>
      <c r="C43" s="46"/>
      <c r="D43" s="22"/>
      <c r="E43" s="191" t="s">
        <v>227</v>
      </c>
      <c r="F43" s="192"/>
      <c r="G43" s="118" t="s">
        <v>49</v>
      </c>
      <c r="H43" s="172" t="s">
        <v>34</v>
      </c>
      <c r="I43" s="172"/>
      <c r="J43" s="172"/>
      <c r="K43" s="10" t="s">
        <v>57</v>
      </c>
      <c r="L43" s="10" t="s">
        <v>25</v>
      </c>
      <c r="M43" s="10" t="s">
        <v>266</v>
      </c>
      <c r="N43" s="10" t="s">
        <v>37</v>
      </c>
      <c r="O43" s="67">
        <v>0</v>
      </c>
      <c r="P43" s="110">
        <v>8886.3700000000008</v>
      </c>
      <c r="Q43" s="110">
        <v>0</v>
      </c>
    </row>
    <row r="44" spans="1:17" ht="24" customHeight="1">
      <c r="A44" s="118"/>
      <c r="B44" s="173" t="s">
        <v>175</v>
      </c>
      <c r="C44" s="174"/>
      <c r="D44" s="174"/>
      <c r="E44" s="174"/>
      <c r="F44" s="174"/>
      <c r="G44" s="174"/>
      <c r="H44" s="174"/>
      <c r="I44" s="174"/>
      <c r="J44" s="174"/>
      <c r="K44" s="186"/>
      <c r="L44" s="186"/>
      <c r="M44" s="186"/>
      <c r="N44" s="187"/>
      <c r="O44" s="67">
        <v>0</v>
      </c>
      <c r="P44" s="110">
        <v>4500</v>
      </c>
      <c r="Q44" s="110">
        <v>0</v>
      </c>
    </row>
    <row r="45" spans="1:17" ht="45" customHeight="1">
      <c r="A45" s="118" t="s">
        <v>238</v>
      </c>
      <c r="B45" s="11" t="s">
        <v>304</v>
      </c>
      <c r="C45" s="46"/>
      <c r="D45" s="22"/>
      <c r="E45" s="193" t="s">
        <v>228</v>
      </c>
      <c r="F45" s="194"/>
      <c r="G45" s="118" t="s">
        <v>49</v>
      </c>
      <c r="H45" s="172" t="s">
        <v>34</v>
      </c>
      <c r="I45" s="172"/>
      <c r="J45" s="172"/>
      <c r="K45" s="10" t="s">
        <v>57</v>
      </c>
      <c r="L45" s="10" t="s">
        <v>25</v>
      </c>
      <c r="M45" s="10" t="s">
        <v>266</v>
      </c>
      <c r="N45" s="10" t="s">
        <v>37</v>
      </c>
      <c r="O45" s="67">
        <v>0</v>
      </c>
      <c r="P45" s="110">
        <v>10156</v>
      </c>
      <c r="Q45" s="110">
        <v>0</v>
      </c>
    </row>
    <row r="46" spans="1:17" ht="19.95" customHeight="1">
      <c r="A46" s="118"/>
      <c r="B46" s="173" t="s">
        <v>175</v>
      </c>
      <c r="C46" s="174"/>
      <c r="D46" s="174"/>
      <c r="E46" s="174"/>
      <c r="F46" s="174"/>
      <c r="G46" s="174"/>
      <c r="H46" s="174"/>
      <c r="I46" s="174"/>
      <c r="J46" s="174"/>
      <c r="K46" s="186"/>
      <c r="L46" s="186"/>
      <c r="M46" s="186"/>
      <c r="N46" s="187"/>
      <c r="O46" s="67">
        <v>0</v>
      </c>
      <c r="P46" s="110">
        <v>3000</v>
      </c>
      <c r="Q46" s="110">
        <v>0</v>
      </c>
    </row>
    <row r="47" spans="1:17" ht="39" customHeight="1">
      <c r="A47" s="75" t="s">
        <v>230</v>
      </c>
      <c r="B47" s="76" t="s">
        <v>177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8">
        <f>O49+O68+O72+O76</f>
        <v>38581</v>
      </c>
      <c r="P47" s="78">
        <f>P49+P68+P72+P76</f>
        <v>117600</v>
      </c>
      <c r="Q47" s="62">
        <v>0</v>
      </c>
    </row>
    <row r="48" spans="1:17" ht="22.2" customHeight="1">
      <c r="A48" s="75"/>
      <c r="B48" s="173" t="s">
        <v>174</v>
      </c>
      <c r="C48" s="174"/>
      <c r="D48" s="174"/>
      <c r="E48" s="174"/>
      <c r="F48" s="174"/>
      <c r="G48" s="174"/>
      <c r="H48" s="174"/>
      <c r="I48" s="174"/>
      <c r="J48" s="174"/>
      <c r="K48" s="186"/>
      <c r="L48" s="186"/>
      <c r="M48" s="186"/>
      <c r="N48" s="187"/>
      <c r="O48" s="67">
        <f>O50+O69+O73+O77</f>
        <v>7669.2</v>
      </c>
      <c r="P48" s="67">
        <f>P50+P69+P73+P77</f>
        <v>19995.2</v>
      </c>
      <c r="Q48" s="67">
        <f>Q50+Q69+Q73+Q77</f>
        <v>0</v>
      </c>
    </row>
    <row r="49" spans="1:17" ht="26.4" customHeight="1">
      <c r="A49" s="10" t="s">
        <v>4</v>
      </c>
      <c r="B49" s="79" t="s">
        <v>128</v>
      </c>
      <c r="C49" s="126"/>
      <c r="D49" s="126"/>
      <c r="E49" s="190"/>
      <c r="F49" s="190"/>
      <c r="G49" s="79"/>
      <c r="H49" s="190"/>
      <c r="I49" s="190"/>
      <c r="J49" s="190"/>
      <c r="K49" s="45"/>
      <c r="L49" s="45"/>
      <c r="M49" s="45"/>
      <c r="N49" s="45"/>
      <c r="O49" s="67">
        <f>O51+O53+O55+O57+O59+O61+O63+O65+O67</f>
        <v>28000</v>
      </c>
      <c r="P49" s="67">
        <f>P51+P53+P55+P57+P59+P61+P63+P65+P67</f>
        <v>114000</v>
      </c>
      <c r="Q49" s="67">
        <f>Q51+Q53+Q55+Q57+Q59+Q61+Q63+Q65+Q67</f>
        <v>0</v>
      </c>
    </row>
    <row r="50" spans="1:17" ht="21.6" customHeight="1">
      <c r="B50" s="173" t="s">
        <v>175</v>
      </c>
      <c r="C50" s="174"/>
      <c r="D50" s="174"/>
      <c r="E50" s="174"/>
      <c r="F50" s="174"/>
      <c r="G50" s="174"/>
      <c r="H50" s="174"/>
      <c r="I50" s="174"/>
      <c r="J50" s="174"/>
      <c r="K50" s="186"/>
      <c r="L50" s="186"/>
      <c r="M50" s="186"/>
      <c r="N50" s="187"/>
      <c r="O50" s="67">
        <f>O52+O54+O56+O58+O60+O62+O64</f>
        <v>4619.2</v>
      </c>
      <c r="P50" s="67">
        <f>P52+P54+P56+P58+P60+P62+P64</f>
        <v>19095.2</v>
      </c>
      <c r="Q50" s="67">
        <f>Q52+Q54+Q56+Q58+Q60+Q62+Q64</f>
        <v>0</v>
      </c>
    </row>
    <row r="51" spans="1:17" ht="69" customHeight="1">
      <c r="A51" s="10" t="s">
        <v>137</v>
      </c>
      <c r="B51" s="79" t="s">
        <v>405</v>
      </c>
      <c r="C51" s="126"/>
      <c r="D51" s="126"/>
      <c r="E51" s="180" t="s">
        <v>129</v>
      </c>
      <c r="F51" s="180"/>
      <c r="G51" s="118" t="s">
        <v>233</v>
      </c>
      <c r="H51" s="172" t="s">
        <v>34</v>
      </c>
      <c r="I51" s="172"/>
      <c r="J51" s="172"/>
      <c r="K51" s="10" t="s">
        <v>22</v>
      </c>
      <c r="L51" s="10" t="s">
        <v>23</v>
      </c>
      <c r="M51" s="10" t="s">
        <v>117</v>
      </c>
      <c r="N51" s="10" t="s">
        <v>37</v>
      </c>
      <c r="O51" s="67">
        <v>0</v>
      </c>
      <c r="P51" s="67">
        <v>25000</v>
      </c>
      <c r="Q51" s="110">
        <v>0</v>
      </c>
    </row>
    <row r="52" spans="1:17" ht="22.2" customHeight="1">
      <c r="B52" s="173" t="s">
        <v>175</v>
      </c>
      <c r="C52" s="174"/>
      <c r="D52" s="174"/>
      <c r="E52" s="174"/>
      <c r="F52" s="174"/>
      <c r="G52" s="174"/>
      <c r="H52" s="174"/>
      <c r="I52" s="174"/>
      <c r="J52" s="174"/>
      <c r="K52" s="186"/>
      <c r="L52" s="186"/>
      <c r="M52" s="186"/>
      <c r="N52" s="187"/>
      <c r="O52" s="67">
        <v>0</v>
      </c>
      <c r="P52" s="67">
        <v>10714.3</v>
      </c>
      <c r="Q52" s="110">
        <v>0</v>
      </c>
    </row>
    <row r="53" spans="1:17" ht="79.5" customHeight="1">
      <c r="A53" s="10" t="s">
        <v>138</v>
      </c>
      <c r="B53" s="79" t="s">
        <v>406</v>
      </c>
      <c r="C53" s="126"/>
      <c r="D53" s="126"/>
      <c r="E53" s="180" t="s">
        <v>129</v>
      </c>
      <c r="F53" s="180"/>
      <c r="G53" s="133" t="s">
        <v>115</v>
      </c>
      <c r="H53" s="172" t="s">
        <v>34</v>
      </c>
      <c r="I53" s="172"/>
      <c r="J53" s="172"/>
      <c r="K53" s="10" t="s">
        <v>22</v>
      </c>
      <c r="L53" s="10" t="s">
        <v>23</v>
      </c>
      <c r="M53" s="10" t="s">
        <v>117</v>
      </c>
      <c r="N53" s="10" t="s">
        <v>37</v>
      </c>
      <c r="O53" s="110">
        <v>3000</v>
      </c>
      <c r="P53" s="67">
        <v>4000</v>
      </c>
      <c r="Q53" s="110">
        <v>0</v>
      </c>
    </row>
    <row r="54" spans="1:17" ht="22.95" customHeight="1">
      <c r="B54" s="173" t="s">
        <v>175</v>
      </c>
      <c r="C54" s="174"/>
      <c r="D54" s="174"/>
      <c r="E54" s="174"/>
      <c r="F54" s="174"/>
      <c r="G54" s="174"/>
      <c r="H54" s="174"/>
      <c r="I54" s="174"/>
      <c r="J54" s="174"/>
      <c r="K54" s="186"/>
      <c r="L54" s="186"/>
      <c r="M54" s="186"/>
      <c r="N54" s="187"/>
      <c r="O54" s="110">
        <v>1285.8</v>
      </c>
      <c r="P54" s="67">
        <v>1714.3</v>
      </c>
      <c r="Q54" s="110">
        <v>0</v>
      </c>
    </row>
    <row r="55" spans="1:17" ht="54.6" customHeight="1">
      <c r="A55" s="10" t="s">
        <v>139</v>
      </c>
      <c r="B55" s="79" t="s">
        <v>407</v>
      </c>
      <c r="C55" s="126"/>
      <c r="D55" s="126"/>
      <c r="E55" s="180" t="s">
        <v>129</v>
      </c>
      <c r="F55" s="180"/>
      <c r="G55" s="133" t="s">
        <v>115</v>
      </c>
      <c r="H55" s="172" t="s">
        <v>34</v>
      </c>
      <c r="I55" s="172"/>
      <c r="J55" s="172"/>
      <c r="K55" s="10" t="s">
        <v>22</v>
      </c>
      <c r="L55" s="10" t="s">
        <v>23</v>
      </c>
      <c r="M55" s="10" t="s">
        <v>117</v>
      </c>
      <c r="N55" s="10" t="s">
        <v>37</v>
      </c>
      <c r="O55" s="110">
        <v>2705.9</v>
      </c>
      <c r="P55" s="67">
        <v>5411.8</v>
      </c>
      <c r="Q55" s="110">
        <v>0</v>
      </c>
    </row>
    <row r="56" spans="1:17" ht="19.95" customHeight="1">
      <c r="B56" s="173" t="s">
        <v>175</v>
      </c>
      <c r="C56" s="174"/>
      <c r="D56" s="174"/>
      <c r="E56" s="174"/>
      <c r="F56" s="174"/>
      <c r="G56" s="174"/>
      <c r="H56" s="174"/>
      <c r="I56" s="174"/>
      <c r="J56" s="174"/>
      <c r="K56" s="186"/>
      <c r="L56" s="186"/>
      <c r="M56" s="186"/>
      <c r="N56" s="187"/>
      <c r="O56" s="67">
        <v>360.8</v>
      </c>
      <c r="P56" s="110">
        <v>721.5</v>
      </c>
      <c r="Q56" s="110">
        <v>0</v>
      </c>
    </row>
    <row r="57" spans="1:17" ht="96" customHeight="1">
      <c r="A57" s="10" t="s">
        <v>140</v>
      </c>
      <c r="B57" s="79" t="s">
        <v>428</v>
      </c>
      <c r="C57" s="126"/>
      <c r="D57" s="126"/>
      <c r="E57" s="180" t="s">
        <v>129</v>
      </c>
      <c r="F57" s="180"/>
      <c r="G57" s="134" t="s">
        <v>115</v>
      </c>
      <c r="H57" s="172" t="s">
        <v>34</v>
      </c>
      <c r="I57" s="172"/>
      <c r="J57" s="172"/>
      <c r="K57" s="10" t="s">
        <v>22</v>
      </c>
      <c r="L57" s="10" t="s">
        <v>23</v>
      </c>
      <c r="M57" s="10" t="s">
        <v>117</v>
      </c>
      <c r="N57" s="10" t="s">
        <v>37</v>
      </c>
      <c r="O57" s="110">
        <v>7117.6</v>
      </c>
      <c r="P57" s="67">
        <v>14235.3</v>
      </c>
      <c r="Q57" s="110">
        <v>0</v>
      </c>
    </row>
    <row r="58" spans="1:17" ht="17.399999999999999" customHeight="1">
      <c r="B58" s="173" t="s">
        <v>175</v>
      </c>
      <c r="C58" s="174"/>
      <c r="D58" s="174"/>
      <c r="E58" s="174"/>
      <c r="F58" s="174"/>
      <c r="G58" s="174"/>
      <c r="H58" s="174"/>
      <c r="I58" s="174"/>
      <c r="J58" s="174"/>
      <c r="K58" s="186"/>
      <c r="L58" s="186"/>
      <c r="M58" s="186"/>
      <c r="N58" s="187"/>
      <c r="O58" s="67">
        <v>949</v>
      </c>
      <c r="P58" s="110">
        <v>1898.1</v>
      </c>
      <c r="Q58" s="110">
        <v>0</v>
      </c>
    </row>
    <row r="59" spans="1:17" ht="88.95" customHeight="1">
      <c r="A59" s="10" t="s">
        <v>141</v>
      </c>
      <c r="B59" s="79" t="s">
        <v>408</v>
      </c>
      <c r="C59" s="126"/>
      <c r="D59" s="126"/>
      <c r="E59" s="180" t="s">
        <v>129</v>
      </c>
      <c r="F59" s="180"/>
      <c r="G59" s="133" t="s">
        <v>115</v>
      </c>
      <c r="H59" s="172" t="s">
        <v>34</v>
      </c>
      <c r="I59" s="172"/>
      <c r="J59" s="172"/>
      <c r="K59" s="10" t="s">
        <v>22</v>
      </c>
      <c r="L59" s="10" t="s">
        <v>23</v>
      </c>
      <c r="M59" s="10" t="s">
        <v>117</v>
      </c>
      <c r="N59" s="10" t="s">
        <v>37</v>
      </c>
      <c r="O59" s="110">
        <v>2676.5</v>
      </c>
      <c r="P59" s="67">
        <v>5352.9</v>
      </c>
      <c r="Q59" s="110">
        <v>0</v>
      </c>
    </row>
    <row r="60" spans="1:17" ht="22.2" customHeight="1">
      <c r="B60" s="173" t="s">
        <v>175</v>
      </c>
      <c r="C60" s="174"/>
      <c r="D60" s="174"/>
      <c r="E60" s="174"/>
      <c r="F60" s="174"/>
      <c r="G60" s="174"/>
      <c r="H60" s="174"/>
      <c r="I60" s="174"/>
      <c r="J60" s="174"/>
      <c r="K60" s="186"/>
      <c r="L60" s="186"/>
      <c r="M60" s="186"/>
      <c r="N60" s="187"/>
      <c r="O60" s="67">
        <v>356.9</v>
      </c>
      <c r="P60" s="110">
        <v>713.7</v>
      </c>
      <c r="Q60" s="110">
        <v>0</v>
      </c>
    </row>
    <row r="61" spans="1:17" ht="85.95" customHeight="1">
      <c r="A61" s="10" t="s">
        <v>143</v>
      </c>
      <c r="B61" s="79" t="s">
        <v>409</v>
      </c>
      <c r="C61" s="126"/>
      <c r="D61" s="126"/>
      <c r="E61" s="180" t="s">
        <v>129</v>
      </c>
      <c r="F61" s="180"/>
      <c r="G61" s="133" t="s">
        <v>115</v>
      </c>
      <c r="H61" s="172" t="s">
        <v>34</v>
      </c>
      <c r="I61" s="172"/>
      <c r="J61" s="172"/>
      <c r="K61" s="10" t="s">
        <v>22</v>
      </c>
      <c r="L61" s="10" t="s">
        <v>23</v>
      </c>
      <c r="M61" s="10" t="s">
        <v>117</v>
      </c>
      <c r="N61" s="10" t="s">
        <v>37</v>
      </c>
      <c r="O61" s="110">
        <v>735.3</v>
      </c>
      <c r="P61" s="67">
        <v>1470.6</v>
      </c>
      <c r="Q61" s="110">
        <v>0</v>
      </c>
    </row>
    <row r="62" spans="1:17" ht="18.600000000000001" customHeight="1">
      <c r="B62" s="173" t="s">
        <v>175</v>
      </c>
      <c r="C62" s="174"/>
      <c r="D62" s="174"/>
      <c r="E62" s="174"/>
      <c r="F62" s="174"/>
      <c r="G62" s="174"/>
      <c r="H62" s="174"/>
      <c r="I62" s="174"/>
      <c r="J62" s="175"/>
      <c r="K62" s="126"/>
      <c r="L62" s="126"/>
      <c r="M62" s="126"/>
      <c r="N62" s="126"/>
      <c r="O62" s="67">
        <v>98.1</v>
      </c>
      <c r="P62" s="110">
        <v>196</v>
      </c>
      <c r="Q62" s="110">
        <v>0</v>
      </c>
    </row>
    <row r="63" spans="1:17" ht="97.95" customHeight="1">
      <c r="A63" s="10" t="s">
        <v>144</v>
      </c>
      <c r="B63" s="79" t="s">
        <v>410</v>
      </c>
      <c r="C63" s="126"/>
      <c r="D63" s="126"/>
      <c r="E63" s="180" t="s">
        <v>129</v>
      </c>
      <c r="F63" s="180"/>
      <c r="G63" s="134" t="s">
        <v>115</v>
      </c>
      <c r="H63" s="172" t="s">
        <v>34</v>
      </c>
      <c r="I63" s="172"/>
      <c r="J63" s="172"/>
      <c r="K63" s="10" t="s">
        <v>22</v>
      </c>
      <c r="L63" s="10" t="s">
        <v>23</v>
      </c>
      <c r="M63" s="10" t="s">
        <v>117</v>
      </c>
      <c r="N63" s="10" t="s">
        <v>37</v>
      </c>
      <c r="O63" s="110">
        <v>11764.7</v>
      </c>
      <c r="P63" s="67">
        <v>23529.4</v>
      </c>
      <c r="Q63" s="110">
        <v>0</v>
      </c>
    </row>
    <row r="64" spans="1:17" ht="21.6" customHeight="1">
      <c r="B64" s="173" t="s">
        <v>175</v>
      </c>
      <c r="C64" s="174"/>
      <c r="D64" s="174"/>
      <c r="E64" s="174"/>
      <c r="F64" s="174"/>
      <c r="G64" s="174"/>
      <c r="H64" s="174"/>
      <c r="I64" s="174"/>
      <c r="J64" s="174"/>
      <c r="K64" s="186"/>
      <c r="L64" s="186"/>
      <c r="M64" s="186"/>
      <c r="N64" s="187"/>
      <c r="O64" s="67">
        <v>1568.6</v>
      </c>
      <c r="P64" s="110">
        <v>3137.3</v>
      </c>
      <c r="Q64" s="110">
        <v>0</v>
      </c>
    </row>
    <row r="65" spans="1:18" ht="111.6" customHeight="1">
      <c r="A65" s="10" t="s">
        <v>239</v>
      </c>
      <c r="B65" s="11" t="s">
        <v>366</v>
      </c>
      <c r="C65" s="38" t="s">
        <v>129</v>
      </c>
      <c r="D65" s="38">
        <v>2019</v>
      </c>
      <c r="E65" s="180" t="s">
        <v>129</v>
      </c>
      <c r="F65" s="180"/>
      <c r="G65" s="118" t="s">
        <v>49</v>
      </c>
      <c r="H65" s="172" t="s">
        <v>34</v>
      </c>
      <c r="I65" s="172"/>
      <c r="J65" s="172"/>
      <c r="K65" s="10" t="s">
        <v>22</v>
      </c>
      <c r="L65" s="10" t="s">
        <v>23</v>
      </c>
      <c r="M65" s="10" t="s">
        <v>117</v>
      </c>
      <c r="N65" s="10" t="s">
        <v>37</v>
      </c>
      <c r="O65" s="67">
        <v>0</v>
      </c>
      <c r="P65" s="110">
        <v>20000</v>
      </c>
      <c r="Q65" s="110">
        <v>0</v>
      </c>
    </row>
    <row r="66" spans="1:18" ht="21.6" customHeight="1">
      <c r="B66" s="173" t="s">
        <v>175</v>
      </c>
      <c r="C66" s="174"/>
      <c r="D66" s="174"/>
      <c r="E66" s="174"/>
      <c r="F66" s="174"/>
      <c r="G66" s="174"/>
      <c r="H66" s="174"/>
      <c r="I66" s="174"/>
      <c r="J66" s="174"/>
      <c r="K66" s="186"/>
      <c r="L66" s="186"/>
      <c r="M66" s="186"/>
      <c r="N66" s="187"/>
      <c r="O66" s="168">
        <v>0</v>
      </c>
      <c r="P66" s="168">
        <v>0</v>
      </c>
      <c r="Q66" s="168">
        <v>0</v>
      </c>
    </row>
    <row r="67" spans="1:18" ht="86.4" customHeight="1">
      <c r="A67" s="10" t="s">
        <v>268</v>
      </c>
      <c r="B67" s="11" t="s">
        <v>367</v>
      </c>
      <c r="C67" s="127"/>
      <c r="D67" s="127"/>
      <c r="E67" s="180" t="s">
        <v>129</v>
      </c>
      <c r="F67" s="180"/>
      <c r="G67" s="118" t="s">
        <v>49</v>
      </c>
      <c r="H67" s="172" t="s">
        <v>34</v>
      </c>
      <c r="I67" s="172"/>
      <c r="J67" s="172"/>
      <c r="K67" s="10" t="s">
        <v>22</v>
      </c>
      <c r="L67" s="10" t="s">
        <v>23</v>
      </c>
      <c r="M67" s="10" t="s">
        <v>117</v>
      </c>
      <c r="N67" s="10" t="s">
        <v>37</v>
      </c>
      <c r="O67" s="110">
        <v>0</v>
      </c>
      <c r="P67" s="67">
        <v>15000</v>
      </c>
      <c r="Q67" s="110">
        <v>0</v>
      </c>
    </row>
    <row r="68" spans="1:18" ht="17.25" customHeight="1">
      <c r="A68" s="10" t="s">
        <v>130</v>
      </c>
      <c r="B68" s="195" t="s">
        <v>131</v>
      </c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7"/>
      <c r="O68" s="67">
        <f>O70</f>
        <v>1341</v>
      </c>
      <c r="P68" s="67">
        <v>0</v>
      </c>
      <c r="Q68" s="67">
        <v>0</v>
      </c>
    </row>
    <row r="69" spans="1:18" ht="21" customHeight="1">
      <c r="B69" s="173" t="s">
        <v>175</v>
      </c>
      <c r="C69" s="174"/>
      <c r="D69" s="174"/>
      <c r="E69" s="174"/>
      <c r="F69" s="174"/>
      <c r="G69" s="174"/>
      <c r="H69" s="174"/>
      <c r="I69" s="174"/>
      <c r="J69" s="174"/>
      <c r="K69" s="186"/>
      <c r="L69" s="186"/>
      <c r="M69" s="186"/>
      <c r="N69" s="187"/>
      <c r="O69" s="67">
        <f>O71</f>
        <v>200</v>
      </c>
      <c r="P69" s="110">
        <v>0</v>
      </c>
      <c r="Q69" s="110">
        <v>0</v>
      </c>
    </row>
    <row r="70" spans="1:18" ht="160.19999999999999" customHeight="1">
      <c r="A70" s="10" t="s">
        <v>145</v>
      </c>
      <c r="B70" s="80" t="s">
        <v>411</v>
      </c>
      <c r="C70" s="126"/>
      <c r="D70" s="126"/>
      <c r="E70" s="134" t="s">
        <v>299</v>
      </c>
      <c r="F70" s="118" t="s">
        <v>176</v>
      </c>
      <c r="G70" s="10" t="s">
        <v>48</v>
      </c>
      <c r="H70" s="172" t="s">
        <v>34</v>
      </c>
      <c r="I70" s="172"/>
      <c r="J70" s="172"/>
      <c r="K70" s="10" t="s">
        <v>22</v>
      </c>
      <c r="L70" s="10" t="s">
        <v>23</v>
      </c>
      <c r="M70" s="10" t="s">
        <v>117</v>
      </c>
      <c r="N70" s="10" t="s">
        <v>37</v>
      </c>
      <c r="O70" s="67">
        <v>1341</v>
      </c>
      <c r="P70" s="110">
        <v>0</v>
      </c>
      <c r="Q70" s="110">
        <v>0</v>
      </c>
    </row>
    <row r="71" spans="1:18" ht="19.2" customHeight="1">
      <c r="B71" s="173" t="s">
        <v>175</v>
      </c>
      <c r="C71" s="174"/>
      <c r="D71" s="174"/>
      <c r="E71" s="174"/>
      <c r="F71" s="174"/>
      <c r="G71" s="174"/>
      <c r="H71" s="174"/>
      <c r="I71" s="174"/>
      <c r="J71" s="174"/>
      <c r="K71" s="186"/>
      <c r="L71" s="186"/>
      <c r="M71" s="186"/>
      <c r="N71" s="187"/>
      <c r="O71" s="67">
        <v>200</v>
      </c>
      <c r="P71" s="110">
        <v>0</v>
      </c>
      <c r="Q71" s="110">
        <v>0</v>
      </c>
    </row>
    <row r="72" spans="1:18" ht="18" customHeight="1">
      <c r="A72" s="10" t="s">
        <v>5</v>
      </c>
      <c r="B72" s="196" t="s">
        <v>132</v>
      </c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7"/>
      <c r="O72" s="67">
        <f>O74</f>
        <v>1400</v>
      </c>
      <c r="P72" s="110">
        <v>0</v>
      </c>
      <c r="Q72" s="110">
        <v>0</v>
      </c>
    </row>
    <row r="73" spans="1:18" ht="17.399999999999999" customHeight="1">
      <c r="B73" s="173" t="s">
        <v>175</v>
      </c>
      <c r="C73" s="174"/>
      <c r="D73" s="174"/>
      <c r="E73" s="174"/>
      <c r="F73" s="174"/>
      <c r="G73" s="174"/>
      <c r="H73" s="174"/>
      <c r="I73" s="174"/>
      <c r="J73" s="174"/>
      <c r="K73" s="186"/>
      <c r="L73" s="186"/>
      <c r="M73" s="186"/>
      <c r="N73" s="187"/>
      <c r="O73" s="67">
        <f>O75</f>
        <v>350</v>
      </c>
      <c r="P73" s="110">
        <v>0</v>
      </c>
      <c r="Q73" s="110">
        <v>0</v>
      </c>
    </row>
    <row r="74" spans="1:18" ht="148.19999999999999" customHeight="1">
      <c r="A74" s="10" t="s">
        <v>142</v>
      </c>
      <c r="B74" s="81" t="s">
        <v>413</v>
      </c>
      <c r="C74" s="126"/>
      <c r="D74" s="126"/>
      <c r="E74" s="180" t="s">
        <v>412</v>
      </c>
      <c r="F74" s="180"/>
      <c r="G74" s="10" t="s">
        <v>48</v>
      </c>
      <c r="H74" s="172" t="s">
        <v>34</v>
      </c>
      <c r="I74" s="172"/>
      <c r="J74" s="172"/>
      <c r="K74" s="10" t="s">
        <v>22</v>
      </c>
      <c r="L74" s="10" t="s">
        <v>23</v>
      </c>
      <c r="M74" s="10" t="s">
        <v>117</v>
      </c>
      <c r="N74" s="10" t="s">
        <v>37</v>
      </c>
      <c r="O74" s="67">
        <v>1400</v>
      </c>
      <c r="P74" s="110">
        <v>0</v>
      </c>
      <c r="Q74" s="110">
        <v>0</v>
      </c>
    </row>
    <row r="75" spans="1:18" ht="19.2" customHeight="1">
      <c r="B75" s="173" t="s">
        <v>175</v>
      </c>
      <c r="C75" s="174"/>
      <c r="D75" s="174"/>
      <c r="E75" s="174"/>
      <c r="F75" s="174"/>
      <c r="G75" s="174"/>
      <c r="H75" s="174"/>
      <c r="I75" s="174"/>
      <c r="J75" s="174"/>
      <c r="K75" s="186"/>
      <c r="L75" s="186"/>
      <c r="M75" s="186"/>
      <c r="N75" s="187"/>
      <c r="O75" s="67">
        <v>350</v>
      </c>
      <c r="P75" s="110">
        <v>0</v>
      </c>
      <c r="Q75" s="110">
        <v>0</v>
      </c>
    </row>
    <row r="76" spans="1:18" ht="18" customHeight="1">
      <c r="A76" s="10" t="s">
        <v>6</v>
      </c>
      <c r="B76" s="197" t="s">
        <v>133</v>
      </c>
      <c r="C76" s="198"/>
      <c r="D76" s="198"/>
      <c r="E76" s="198"/>
      <c r="F76" s="198"/>
      <c r="G76" s="186"/>
      <c r="H76" s="186"/>
      <c r="I76" s="186"/>
      <c r="J76" s="186"/>
      <c r="K76" s="186"/>
      <c r="L76" s="186"/>
      <c r="M76" s="186"/>
      <c r="N76" s="187"/>
      <c r="O76" s="67">
        <v>7840</v>
      </c>
      <c r="P76" s="67">
        <v>3600</v>
      </c>
      <c r="Q76" s="110">
        <v>0</v>
      </c>
    </row>
    <row r="77" spans="1:18" ht="20.399999999999999" customHeight="1">
      <c r="B77" s="173" t="s">
        <v>175</v>
      </c>
      <c r="C77" s="174"/>
      <c r="D77" s="174"/>
      <c r="E77" s="174"/>
      <c r="F77" s="174"/>
      <c r="G77" s="174"/>
      <c r="H77" s="174"/>
      <c r="I77" s="174"/>
      <c r="J77" s="174"/>
      <c r="K77" s="186"/>
      <c r="L77" s="186"/>
      <c r="M77" s="186"/>
      <c r="N77" s="187"/>
      <c r="O77" s="67">
        <f>O79</f>
        <v>2500</v>
      </c>
      <c r="P77" s="110">
        <f>P79</f>
        <v>900</v>
      </c>
      <c r="Q77" s="110">
        <v>0</v>
      </c>
    </row>
    <row r="78" spans="1:18" ht="131.25" customHeight="1">
      <c r="A78" s="10" t="s">
        <v>151</v>
      </c>
      <c r="B78" s="79" t="s">
        <v>414</v>
      </c>
      <c r="C78" s="126"/>
      <c r="D78" s="126"/>
      <c r="E78" s="165" t="s">
        <v>415</v>
      </c>
      <c r="F78" s="134" t="s">
        <v>300</v>
      </c>
      <c r="G78" s="137" t="s">
        <v>115</v>
      </c>
      <c r="H78" s="172" t="s">
        <v>34</v>
      </c>
      <c r="I78" s="172"/>
      <c r="J78" s="172"/>
      <c r="K78" s="10" t="s">
        <v>22</v>
      </c>
      <c r="L78" s="10" t="s">
        <v>23</v>
      </c>
      <c r="M78" s="10" t="s">
        <v>117</v>
      </c>
      <c r="N78" s="10" t="s">
        <v>37</v>
      </c>
      <c r="O78" s="67">
        <v>7840</v>
      </c>
      <c r="P78" s="67">
        <v>3600</v>
      </c>
      <c r="Q78" s="110">
        <v>0</v>
      </c>
    </row>
    <row r="79" spans="1:18" ht="21.6" customHeight="1">
      <c r="B79" s="173" t="s">
        <v>175</v>
      </c>
      <c r="C79" s="174"/>
      <c r="D79" s="174"/>
      <c r="E79" s="174"/>
      <c r="F79" s="174"/>
      <c r="G79" s="174"/>
      <c r="H79" s="174"/>
      <c r="I79" s="174"/>
      <c r="J79" s="174"/>
      <c r="K79" s="186"/>
      <c r="L79" s="186"/>
      <c r="M79" s="186"/>
      <c r="N79" s="187"/>
      <c r="O79" s="67">
        <v>2500</v>
      </c>
      <c r="P79" s="110">
        <v>900</v>
      </c>
      <c r="Q79" s="110">
        <v>0</v>
      </c>
    </row>
    <row r="80" spans="1:18" ht="80.25" customHeight="1">
      <c r="A80" s="21" t="s">
        <v>83</v>
      </c>
      <c r="B80" s="25" t="s">
        <v>77</v>
      </c>
      <c r="C80" s="26"/>
      <c r="D80" s="30"/>
      <c r="E80" s="121"/>
      <c r="F80" s="121"/>
      <c r="G80" s="118"/>
      <c r="H80" s="47"/>
      <c r="I80" s="47"/>
      <c r="J80" s="47"/>
      <c r="K80" s="27"/>
      <c r="L80" s="27"/>
      <c r="M80" s="27"/>
      <c r="N80" s="27"/>
      <c r="O80" s="78">
        <v>1138419.5</v>
      </c>
      <c r="P80" s="78">
        <v>1770805.1</v>
      </c>
      <c r="Q80" s="78">
        <v>2107924.7999999998</v>
      </c>
      <c r="R80" s="111"/>
    </row>
    <row r="81" spans="1:20" ht="75" customHeight="1">
      <c r="A81" s="118" t="s">
        <v>4</v>
      </c>
      <c r="B81" s="109" t="s">
        <v>78</v>
      </c>
      <c r="C81" s="26"/>
      <c r="D81" s="26"/>
      <c r="E81" s="143"/>
      <c r="F81" s="143"/>
      <c r="G81" s="133" t="s">
        <v>115</v>
      </c>
      <c r="H81" s="118"/>
      <c r="I81" s="118"/>
      <c r="J81" s="118"/>
      <c r="K81" s="10" t="s">
        <v>24</v>
      </c>
      <c r="L81" s="10" t="s">
        <v>25</v>
      </c>
      <c r="M81" s="10" t="s">
        <v>53</v>
      </c>
      <c r="N81" s="10" t="s">
        <v>36</v>
      </c>
      <c r="O81" s="110">
        <f>O83+O84+O85+O86+O87+O88+O89+O90+O92+O93+O91</f>
        <v>33650</v>
      </c>
      <c r="P81" s="110">
        <f>P83+P85+P86+P87+P88+P84+P89+P90+P91+P92</f>
        <v>2700</v>
      </c>
      <c r="Q81" s="110">
        <f>Q83+Q85+Q86+Q87+Q88+Q84+Q89+Q90+Q91+Q92</f>
        <v>0</v>
      </c>
    </row>
    <row r="82" spans="1:20" s="5" customFormat="1" ht="23.4" customHeight="1">
      <c r="A82" s="118"/>
      <c r="B82" s="109" t="s">
        <v>42</v>
      </c>
      <c r="C82" s="26"/>
      <c r="D82" s="26"/>
      <c r="E82" s="146"/>
      <c r="F82" s="146"/>
      <c r="G82" s="118"/>
      <c r="H82" s="118"/>
      <c r="I82" s="118"/>
      <c r="J82" s="118"/>
      <c r="K82" s="10"/>
      <c r="L82" s="10"/>
      <c r="M82" s="10"/>
      <c r="N82" s="10"/>
      <c r="O82" s="52"/>
      <c r="P82" s="83"/>
      <c r="Q82" s="83"/>
      <c r="R82" s="102"/>
    </row>
    <row r="83" spans="1:20" s="1" customFormat="1" ht="81" customHeight="1">
      <c r="A83" s="118" t="s">
        <v>137</v>
      </c>
      <c r="B83" s="109" t="s">
        <v>91</v>
      </c>
      <c r="C83" s="26"/>
      <c r="D83" s="26"/>
      <c r="E83" s="184" t="s">
        <v>307</v>
      </c>
      <c r="F83" s="184"/>
      <c r="G83" s="136" t="s">
        <v>115</v>
      </c>
      <c r="H83" s="180" t="s">
        <v>34</v>
      </c>
      <c r="I83" s="180"/>
      <c r="J83" s="180"/>
      <c r="K83" s="10" t="s">
        <v>24</v>
      </c>
      <c r="L83" s="10" t="s">
        <v>25</v>
      </c>
      <c r="M83" s="10" t="s">
        <v>53</v>
      </c>
      <c r="N83" s="10" t="s">
        <v>36</v>
      </c>
      <c r="O83" s="52">
        <v>2800</v>
      </c>
      <c r="P83" s="110">
        <v>1200</v>
      </c>
      <c r="Q83" s="110">
        <v>0</v>
      </c>
      <c r="R83" s="106"/>
      <c r="T83" s="73"/>
    </row>
    <row r="84" spans="1:20" s="1" customFormat="1" ht="85.95" customHeight="1">
      <c r="A84" s="118" t="s">
        <v>138</v>
      </c>
      <c r="B84" s="109" t="s">
        <v>92</v>
      </c>
      <c r="C84" s="26"/>
      <c r="D84" s="26"/>
      <c r="E84" s="184" t="s">
        <v>307</v>
      </c>
      <c r="F84" s="184"/>
      <c r="G84" s="108">
        <v>2018</v>
      </c>
      <c r="H84" s="180" t="s">
        <v>34</v>
      </c>
      <c r="I84" s="180"/>
      <c r="J84" s="180"/>
      <c r="K84" s="10" t="s">
        <v>24</v>
      </c>
      <c r="L84" s="10" t="s">
        <v>25</v>
      </c>
      <c r="M84" s="10" t="s">
        <v>53</v>
      </c>
      <c r="N84" s="10" t="s">
        <v>36</v>
      </c>
      <c r="O84" s="52">
        <v>1000</v>
      </c>
      <c r="P84" s="110">
        <v>0</v>
      </c>
      <c r="Q84" s="110">
        <v>0</v>
      </c>
      <c r="R84" s="95"/>
    </row>
    <row r="85" spans="1:20" s="1" customFormat="1" ht="82.2" customHeight="1">
      <c r="A85" s="118" t="s">
        <v>139</v>
      </c>
      <c r="B85" s="109" t="s">
        <v>93</v>
      </c>
      <c r="C85" s="26"/>
      <c r="D85" s="26"/>
      <c r="E85" s="184" t="s">
        <v>307</v>
      </c>
      <c r="F85" s="184"/>
      <c r="G85" s="136" t="s">
        <v>115</v>
      </c>
      <c r="H85" s="180" t="s">
        <v>34</v>
      </c>
      <c r="I85" s="180"/>
      <c r="J85" s="180"/>
      <c r="K85" s="10" t="s">
        <v>24</v>
      </c>
      <c r="L85" s="10" t="s">
        <v>25</v>
      </c>
      <c r="M85" s="10" t="s">
        <v>53</v>
      </c>
      <c r="N85" s="10" t="s">
        <v>36</v>
      </c>
      <c r="O85" s="52">
        <v>3500</v>
      </c>
      <c r="P85" s="110">
        <v>1500</v>
      </c>
      <c r="Q85" s="110">
        <v>0</v>
      </c>
      <c r="R85" s="95"/>
    </row>
    <row r="86" spans="1:20" s="1" customFormat="1" ht="97.95" customHeight="1">
      <c r="A86" s="118" t="s">
        <v>140</v>
      </c>
      <c r="B86" s="152" t="s">
        <v>368</v>
      </c>
      <c r="C86" s="26"/>
      <c r="D86" s="26"/>
      <c r="E86" s="184" t="s">
        <v>307</v>
      </c>
      <c r="F86" s="184"/>
      <c r="G86" s="118" t="s">
        <v>48</v>
      </c>
      <c r="H86" s="180" t="s">
        <v>34</v>
      </c>
      <c r="I86" s="180"/>
      <c r="J86" s="180"/>
      <c r="K86" s="10" t="s">
        <v>24</v>
      </c>
      <c r="L86" s="10" t="s">
        <v>25</v>
      </c>
      <c r="M86" s="10" t="s">
        <v>53</v>
      </c>
      <c r="N86" s="10" t="s">
        <v>36</v>
      </c>
      <c r="O86" s="124">
        <v>3900</v>
      </c>
      <c r="P86" s="110">
        <v>0</v>
      </c>
      <c r="Q86" s="110">
        <v>0</v>
      </c>
      <c r="R86" s="95"/>
    </row>
    <row r="87" spans="1:20" s="1" customFormat="1" ht="110.4" customHeight="1">
      <c r="A87" s="118" t="s">
        <v>141</v>
      </c>
      <c r="B87" s="152" t="s">
        <v>370</v>
      </c>
      <c r="C87" s="26"/>
      <c r="D87" s="26"/>
      <c r="E87" s="184" t="s">
        <v>307</v>
      </c>
      <c r="F87" s="184"/>
      <c r="G87" s="118" t="s">
        <v>48</v>
      </c>
      <c r="H87" s="180" t="s">
        <v>34</v>
      </c>
      <c r="I87" s="180"/>
      <c r="J87" s="180"/>
      <c r="K87" s="10" t="s">
        <v>24</v>
      </c>
      <c r="L87" s="10" t="s">
        <v>25</v>
      </c>
      <c r="M87" s="10" t="s">
        <v>53</v>
      </c>
      <c r="N87" s="10" t="s">
        <v>36</v>
      </c>
      <c r="O87" s="124">
        <v>5200</v>
      </c>
      <c r="P87" s="110">
        <v>0</v>
      </c>
      <c r="Q87" s="110">
        <v>0</v>
      </c>
      <c r="R87" s="95"/>
    </row>
    <row r="88" spans="1:20" s="1" customFormat="1" ht="111" customHeight="1">
      <c r="A88" s="118" t="s">
        <v>143</v>
      </c>
      <c r="B88" s="152" t="s">
        <v>369</v>
      </c>
      <c r="C88" s="26"/>
      <c r="D88" s="26"/>
      <c r="E88" s="184" t="s">
        <v>307</v>
      </c>
      <c r="F88" s="184"/>
      <c r="G88" s="118" t="s">
        <v>48</v>
      </c>
      <c r="H88" s="180" t="s">
        <v>34</v>
      </c>
      <c r="I88" s="180"/>
      <c r="J88" s="180"/>
      <c r="K88" s="10" t="s">
        <v>24</v>
      </c>
      <c r="L88" s="10" t="s">
        <v>25</v>
      </c>
      <c r="M88" s="10" t="s">
        <v>53</v>
      </c>
      <c r="N88" s="10" t="s">
        <v>36</v>
      </c>
      <c r="O88" s="124">
        <v>4650</v>
      </c>
      <c r="P88" s="110">
        <v>0</v>
      </c>
      <c r="Q88" s="110">
        <v>0</v>
      </c>
      <c r="R88" s="95"/>
    </row>
    <row r="89" spans="1:20" s="1" customFormat="1" ht="105.75" customHeight="1">
      <c r="A89" s="118" t="s">
        <v>144</v>
      </c>
      <c r="B89" s="11" t="s">
        <v>316</v>
      </c>
      <c r="C89" s="54"/>
      <c r="D89" s="54"/>
      <c r="E89" s="184" t="s">
        <v>307</v>
      </c>
      <c r="F89" s="184"/>
      <c r="G89" s="118" t="s">
        <v>48</v>
      </c>
      <c r="H89" s="180" t="s">
        <v>34</v>
      </c>
      <c r="I89" s="180"/>
      <c r="J89" s="180"/>
      <c r="K89" s="10" t="s">
        <v>24</v>
      </c>
      <c r="L89" s="10" t="s">
        <v>25</v>
      </c>
      <c r="M89" s="10" t="s">
        <v>53</v>
      </c>
      <c r="N89" s="10" t="s">
        <v>36</v>
      </c>
      <c r="O89" s="124">
        <v>5500</v>
      </c>
      <c r="P89" s="110">
        <v>0</v>
      </c>
      <c r="Q89" s="110">
        <v>0</v>
      </c>
      <c r="R89" s="95"/>
    </row>
    <row r="90" spans="1:20" s="1" customFormat="1" ht="87" customHeight="1">
      <c r="A90" s="118" t="s">
        <v>239</v>
      </c>
      <c r="B90" s="152" t="s">
        <v>371</v>
      </c>
      <c r="C90" s="54"/>
      <c r="D90" s="54"/>
      <c r="E90" s="184" t="s">
        <v>307</v>
      </c>
      <c r="F90" s="184"/>
      <c r="G90" s="118" t="s">
        <v>48</v>
      </c>
      <c r="H90" s="180" t="s">
        <v>34</v>
      </c>
      <c r="I90" s="180"/>
      <c r="J90" s="180"/>
      <c r="K90" s="10" t="s">
        <v>24</v>
      </c>
      <c r="L90" s="10" t="s">
        <v>25</v>
      </c>
      <c r="M90" s="10" t="s">
        <v>53</v>
      </c>
      <c r="N90" s="10" t="s">
        <v>36</v>
      </c>
      <c r="O90" s="116">
        <v>2380</v>
      </c>
      <c r="P90" s="110">
        <v>0</v>
      </c>
      <c r="Q90" s="110">
        <v>0</v>
      </c>
      <c r="R90" s="95"/>
    </row>
    <row r="91" spans="1:20" s="1" customFormat="1" ht="88.95" customHeight="1">
      <c r="A91" s="118" t="s">
        <v>268</v>
      </c>
      <c r="B91" s="152" t="s">
        <v>372</v>
      </c>
      <c r="C91" s="54"/>
      <c r="D91" s="54"/>
      <c r="E91" s="184" t="s">
        <v>307</v>
      </c>
      <c r="F91" s="184"/>
      <c r="G91" s="118" t="s">
        <v>48</v>
      </c>
      <c r="H91" s="180" t="s">
        <v>34</v>
      </c>
      <c r="I91" s="180"/>
      <c r="J91" s="180"/>
      <c r="K91" s="10" t="s">
        <v>24</v>
      </c>
      <c r="L91" s="10" t="s">
        <v>25</v>
      </c>
      <c r="M91" s="10" t="s">
        <v>53</v>
      </c>
      <c r="N91" s="10" t="s">
        <v>36</v>
      </c>
      <c r="O91" s="116">
        <v>1900</v>
      </c>
      <c r="P91" s="110">
        <v>0</v>
      </c>
      <c r="Q91" s="110">
        <v>0</v>
      </c>
      <c r="R91" s="95"/>
    </row>
    <row r="92" spans="1:20" s="1" customFormat="1" ht="85.2" customHeight="1">
      <c r="A92" s="118" t="s">
        <v>269</v>
      </c>
      <c r="B92" s="152" t="s">
        <v>373</v>
      </c>
      <c r="C92" s="54"/>
      <c r="D92" s="54"/>
      <c r="E92" s="184" t="s">
        <v>307</v>
      </c>
      <c r="F92" s="184"/>
      <c r="G92" s="118" t="s">
        <v>48</v>
      </c>
      <c r="H92" s="180" t="s">
        <v>34</v>
      </c>
      <c r="I92" s="180"/>
      <c r="J92" s="180"/>
      <c r="K92" s="10" t="s">
        <v>24</v>
      </c>
      <c r="L92" s="10" t="s">
        <v>25</v>
      </c>
      <c r="M92" s="10" t="s">
        <v>53</v>
      </c>
      <c r="N92" s="10" t="s">
        <v>36</v>
      </c>
      <c r="O92" s="116">
        <v>2720</v>
      </c>
      <c r="P92" s="110">
        <v>0</v>
      </c>
      <c r="Q92" s="110">
        <v>0</v>
      </c>
      <c r="R92" s="95"/>
    </row>
    <row r="93" spans="1:20" s="1" customFormat="1" ht="85.2" customHeight="1">
      <c r="A93" s="118" t="s">
        <v>275</v>
      </c>
      <c r="B93" s="109" t="s">
        <v>274</v>
      </c>
      <c r="C93" s="130"/>
      <c r="D93" s="130"/>
      <c r="E93" s="176" t="s">
        <v>272</v>
      </c>
      <c r="F93" s="177"/>
      <c r="G93" s="118" t="s">
        <v>48</v>
      </c>
      <c r="H93" s="180" t="s">
        <v>34</v>
      </c>
      <c r="I93" s="180"/>
      <c r="J93" s="180"/>
      <c r="K93" s="10" t="s">
        <v>24</v>
      </c>
      <c r="L93" s="10" t="s">
        <v>25</v>
      </c>
      <c r="M93" s="10" t="s">
        <v>53</v>
      </c>
      <c r="N93" s="10" t="s">
        <v>36</v>
      </c>
      <c r="O93" s="83">
        <v>100</v>
      </c>
      <c r="P93" s="110">
        <v>0</v>
      </c>
      <c r="Q93" s="110">
        <v>0</v>
      </c>
      <c r="R93" s="95"/>
    </row>
    <row r="94" spans="1:20" s="1" customFormat="1" ht="120" customHeight="1">
      <c r="A94" s="118" t="s">
        <v>18</v>
      </c>
      <c r="B94" s="109" t="s">
        <v>317</v>
      </c>
      <c r="C94" s="26"/>
      <c r="D94" s="26"/>
      <c r="E94" s="146"/>
      <c r="F94" s="146"/>
      <c r="G94" s="134" t="s">
        <v>111</v>
      </c>
      <c r="H94" s="83"/>
      <c r="I94" s="83"/>
      <c r="J94" s="83"/>
      <c r="K94" s="10"/>
      <c r="L94" s="10"/>
      <c r="M94" s="10"/>
      <c r="N94" s="10"/>
      <c r="O94" s="71" t="s">
        <v>160</v>
      </c>
      <c r="P94" s="71" t="s">
        <v>162</v>
      </c>
      <c r="Q94" s="71" t="s">
        <v>196</v>
      </c>
      <c r="R94" s="95"/>
    </row>
    <row r="95" spans="1:20" s="1" customFormat="1" ht="21" customHeight="1">
      <c r="A95" s="118"/>
      <c r="B95" s="109" t="s">
        <v>42</v>
      </c>
      <c r="C95" s="26"/>
      <c r="D95" s="26"/>
      <c r="E95" s="146"/>
      <c r="F95" s="146"/>
      <c r="G95" s="118"/>
      <c r="H95" s="83"/>
      <c r="I95" s="83"/>
      <c r="J95" s="83"/>
      <c r="K95" s="10"/>
      <c r="L95" s="10"/>
      <c r="M95" s="10"/>
      <c r="N95" s="10"/>
      <c r="O95" s="28"/>
      <c r="P95" s="83"/>
      <c r="Q95" s="83"/>
      <c r="R95" s="95"/>
    </row>
    <row r="96" spans="1:20" s="1" customFormat="1" ht="86.4" customHeight="1">
      <c r="A96" s="118" t="s">
        <v>145</v>
      </c>
      <c r="B96" s="109" t="s">
        <v>135</v>
      </c>
      <c r="C96" s="26"/>
      <c r="D96" s="26"/>
      <c r="E96" s="184" t="s">
        <v>307</v>
      </c>
      <c r="F96" s="184"/>
      <c r="G96" s="118" t="s">
        <v>48</v>
      </c>
      <c r="H96" s="52">
        <f>93171.19-60</f>
        <v>93111.19</v>
      </c>
      <c r="I96" s="52">
        <f>93171.19-60</f>
        <v>93111.19</v>
      </c>
      <c r="J96" s="52">
        <f>93171.19-60</f>
        <v>93111.19</v>
      </c>
      <c r="K96" s="10" t="s">
        <v>24</v>
      </c>
      <c r="L96" s="10" t="s">
        <v>25</v>
      </c>
      <c r="M96" s="10" t="s">
        <v>54</v>
      </c>
      <c r="N96" s="10" t="s">
        <v>36</v>
      </c>
      <c r="O96" s="52">
        <f>93171.19-60</f>
        <v>93111.19</v>
      </c>
      <c r="P96" s="110">
        <v>0</v>
      </c>
      <c r="Q96" s="110">
        <v>0</v>
      </c>
      <c r="R96" s="95"/>
    </row>
    <row r="97" spans="1:18" s="1" customFormat="1" ht="85.2" customHeight="1">
      <c r="A97" s="118" t="s">
        <v>146</v>
      </c>
      <c r="B97" s="109" t="s">
        <v>374</v>
      </c>
      <c r="C97" s="26"/>
      <c r="D97" s="26"/>
      <c r="E97" s="184" t="s">
        <v>307</v>
      </c>
      <c r="F97" s="184"/>
      <c r="G97" s="118" t="s">
        <v>48</v>
      </c>
      <c r="H97" s="52">
        <f>37562.34-60</f>
        <v>37502.339999999997</v>
      </c>
      <c r="I97" s="52">
        <f>37562.34-60</f>
        <v>37502.339999999997</v>
      </c>
      <c r="J97" s="52">
        <f>37562.34-60</f>
        <v>37502.339999999997</v>
      </c>
      <c r="K97" s="10" t="s">
        <v>24</v>
      </c>
      <c r="L97" s="10" t="s">
        <v>25</v>
      </c>
      <c r="M97" s="10" t="s">
        <v>54</v>
      </c>
      <c r="N97" s="10" t="s">
        <v>36</v>
      </c>
      <c r="O97" s="52">
        <f>37562.34-60</f>
        <v>37502.339999999997</v>
      </c>
      <c r="P97" s="110">
        <v>0</v>
      </c>
      <c r="Q97" s="110">
        <v>0</v>
      </c>
      <c r="R97" s="95"/>
    </row>
    <row r="98" spans="1:18" s="1" customFormat="1" ht="64.5" customHeight="1">
      <c r="A98" s="118" t="s">
        <v>147</v>
      </c>
      <c r="B98" s="109" t="s">
        <v>352</v>
      </c>
      <c r="C98" s="26"/>
      <c r="D98" s="26"/>
      <c r="E98" s="184" t="s">
        <v>307</v>
      </c>
      <c r="F98" s="184"/>
      <c r="G98" s="133" t="s">
        <v>115</v>
      </c>
      <c r="H98" s="52">
        <v>66021.5</v>
      </c>
      <c r="I98" s="52">
        <v>66021.5</v>
      </c>
      <c r="J98" s="52">
        <v>66021.5</v>
      </c>
      <c r="K98" s="10" t="s">
        <v>24</v>
      </c>
      <c r="L98" s="10" t="s">
        <v>25</v>
      </c>
      <c r="M98" s="10" t="s">
        <v>181</v>
      </c>
      <c r="N98" s="10" t="s">
        <v>36</v>
      </c>
      <c r="O98" s="52">
        <v>66021.5</v>
      </c>
      <c r="P98" s="110">
        <v>13204.3</v>
      </c>
      <c r="Q98" s="110">
        <v>0</v>
      </c>
      <c r="R98" s="95"/>
    </row>
    <row r="99" spans="1:18" s="1" customFormat="1" ht="67.8" customHeight="1">
      <c r="A99" s="118" t="s">
        <v>148</v>
      </c>
      <c r="B99" s="109" t="s">
        <v>375</v>
      </c>
      <c r="C99" s="26"/>
      <c r="D99" s="26"/>
      <c r="E99" s="184" t="s">
        <v>307</v>
      </c>
      <c r="F99" s="184"/>
      <c r="G99" s="133" t="s">
        <v>115</v>
      </c>
      <c r="H99" s="52">
        <v>50694.8</v>
      </c>
      <c r="I99" s="52">
        <v>50694.8</v>
      </c>
      <c r="J99" s="52">
        <v>50694.8</v>
      </c>
      <c r="K99" s="10" t="s">
        <v>24</v>
      </c>
      <c r="L99" s="10" t="s">
        <v>25</v>
      </c>
      <c r="M99" s="10" t="s">
        <v>182</v>
      </c>
      <c r="N99" s="10" t="s">
        <v>36</v>
      </c>
      <c r="O99" s="52">
        <v>50694.8</v>
      </c>
      <c r="P99" s="110">
        <v>10138.959999999999</v>
      </c>
      <c r="Q99" s="110">
        <v>0</v>
      </c>
      <c r="R99" s="95"/>
    </row>
    <row r="100" spans="1:18" s="1" customFormat="1" ht="102" customHeight="1">
      <c r="A100" s="118" t="s">
        <v>149</v>
      </c>
      <c r="B100" s="109" t="s">
        <v>376</v>
      </c>
      <c r="C100" s="26"/>
      <c r="D100" s="26"/>
      <c r="E100" s="184" t="s">
        <v>307</v>
      </c>
      <c r="F100" s="184"/>
      <c r="G100" s="133" t="s">
        <v>115</v>
      </c>
      <c r="H100" s="52">
        <v>45369.1</v>
      </c>
      <c r="I100" s="52">
        <v>45369.1</v>
      </c>
      <c r="J100" s="52">
        <v>45369.1</v>
      </c>
      <c r="K100" s="10" t="s">
        <v>24</v>
      </c>
      <c r="L100" s="10" t="s">
        <v>25</v>
      </c>
      <c r="M100" s="10" t="s">
        <v>183</v>
      </c>
      <c r="N100" s="10" t="s">
        <v>36</v>
      </c>
      <c r="O100" s="52">
        <v>45369.1</v>
      </c>
      <c r="P100" s="110">
        <v>9073.82</v>
      </c>
      <c r="Q100" s="110">
        <v>0</v>
      </c>
      <c r="R100" s="93"/>
    </row>
    <row r="101" spans="1:18" s="1" customFormat="1" ht="132.75" customHeight="1">
      <c r="A101" s="118" t="s">
        <v>5</v>
      </c>
      <c r="B101" s="109" t="s">
        <v>318</v>
      </c>
      <c r="C101" s="48"/>
      <c r="D101" s="26"/>
      <c r="E101" s="143"/>
      <c r="F101" s="143"/>
      <c r="G101" s="134" t="s">
        <v>111</v>
      </c>
      <c r="H101" s="83"/>
      <c r="I101" s="83"/>
      <c r="J101" s="83"/>
      <c r="K101" s="10"/>
      <c r="L101" s="10"/>
      <c r="M101" s="10"/>
      <c r="N101" s="10"/>
      <c r="O101" s="52">
        <v>38978.639999999999</v>
      </c>
      <c r="P101" s="110" t="s">
        <v>163</v>
      </c>
      <c r="Q101" s="110" t="s">
        <v>164</v>
      </c>
      <c r="R101" s="93"/>
    </row>
    <row r="102" spans="1:18" s="1" customFormat="1" ht="21" customHeight="1">
      <c r="A102" s="118"/>
      <c r="B102" s="109" t="s">
        <v>42</v>
      </c>
      <c r="C102" s="48"/>
      <c r="D102" s="26"/>
      <c r="E102" s="143"/>
      <c r="F102" s="143"/>
      <c r="G102" s="118"/>
      <c r="H102" s="83"/>
      <c r="I102" s="83"/>
      <c r="J102" s="83"/>
      <c r="K102" s="10"/>
      <c r="L102" s="10"/>
      <c r="M102" s="10"/>
      <c r="N102" s="10"/>
      <c r="O102" s="52"/>
      <c r="P102" s="110"/>
      <c r="Q102" s="110"/>
      <c r="R102" s="93"/>
    </row>
    <row r="103" spans="1:18" s="1" customFormat="1" ht="128.4" customHeight="1">
      <c r="A103" s="118" t="s">
        <v>142</v>
      </c>
      <c r="B103" s="6" t="s">
        <v>134</v>
      </c>
      <c r="C103" s="48"/>
      <c r="D103" s="26"/>
      <c r="E103" s="143" t="s">
        <v>307</v>
      </c>
      <c r="F103" s="143" t="s">
        <v>358</v>
      </c>
      <c r="G103" s="133" t="s">
        <v>115</v>
      </c>
      <c r="H103" s="110">
        <v>182308.58</v>
      </c>
      <c r="I103" s="110">
        <v>182308.58</v>
      </c>
      <c r="J103" s="110">
        <v>182308.58</v>
      </c>
      <c r="K103" s="10" t="s">
        <v>24</v>
      </c>
      <c r="L103" s="10" t="s">
        <v>25</v>
      </c>
      <c r="M103" s="10" t="s">
        <v>50</v>
      </c>
      <c r="N103" s="10" t="s">
        <v>36</v>
      </c>
      <c r="O103" s="52">
        <v>9456.8700000000008</v>
      </c>
      <c r="P103" s="52">
        <v>123392.88</v>
      </c>
      <c r="Q103" s="110">
        <v>0</v>
      </c>
      <c r="R103" s="95"/>
    </row>
    <row r="104" spans="1:18" s="1" customFormat="1" ht="126" customHeight="1">
      <c r="A104" s="118" t="s">
        <v>150</v>
      </c>
      <c r="B104" s="6" t="s">
        <v>378</v>
      </c>
      <c r="C104" s="26"/>
      <c r="D104" s="26"/>
      <c r="E104" s="140" t="s">
        <v>307</v>
      </c>
      <c r="F104" s="120" t="s">
        <v>118</v>
      </c>
      <c r="G104" s="133" t="s">
        <v>115</v>
      </c>
      <c r="H104" s="52">
        <v>13884.3</v>
      </c>
      <c r="I104" s="52">
        <v>13884.3</v>
      </c>
      <c r="J104" s="52">
        <v>13884.3</v>
      </c>
      <c r="K104" s="10" t="s">
        <v>24</v>
      </c>
      <c r="L104" s="10" t="s">
        <v>25</v>
      </c>
      <c r="M104" s="10" t="s">
        <v>184</v>
      </c>
      <c r="N104" s="10" t="s">
        <v>36</v>
      </c>
      <c r="O104" s="52">
        <v>13884.3</v>
      </c>
      <c r="P104" s="110">
        <v>2776.86</v>
      </c>
      <c r="Q104" s="110">
        <v>0</v>
      </c>
      <c r="R104" s="95"/>
    </row>
    <row r="105" spans="1:18" s="1" customFormat="1" ht="126" customHeight="1">
      <c r="A105" s="131" t="s">
        <v>288</v>
      </c>
      <c r="B105" s="6" t="s">
        <v>377</v>
      </c>
      <c r="C105" s="26"/>
      <c r="D105" s="30"/>
      <c r="E105" s="143" t="s">
        <v>307</v>
      </c>
      <c r="F105" s="140" t="s">
        <v>320</v>
      </c>
      <c r="G105" s="133" t="s">
        <v>115</v>
      </c>
      <c r="H105" s="83">
        <f>I105</f>
        <v>19546.87</v>
      </c>
      <c r="I105" s="83">
        <f>J105</f>
        <v>19546.87</v>
      </c>
      <c r="J105" s="83">
        <f>O105+P105</f>
        <v>19546.87</v>
      </c>
      <c r="K105" s="10" t="s">
        <v>24</v>
      </c>
      <c r="L105" s="10" t="s">
        <v>25</v>
      </c>
      <c r="M105" s="10" t="s">
        <v>280</v>
      </c>
      <c r="N105" s="10" t="s">
        <v>36</v>
      </c>
      <c r="O105" s="171">
        <v>15637.47</v>
      </c>
      <c r="P105" s="83">
        <v>3909.4</v>
      </c>
      <c r="Q105" s="28">
        <v>0</v>
      </c>
      <c r="R105" s="95"/>
    </row>
    <row r="106" spans="1:18" s="1" customFormat="1" ht="157.5" customHeight="1">
      <c r="A106" s="118" t="s">
        <v>6</v>
      </c>
      <c r="B106" s="109" t="s">
        <v>319</v>
      </c>
      <c r="C106" s="26"/>
      <c r="D106" s="30"/>
      <c r="E106" s="146"/>
      <c r="F106" s="146"/>
      <c r="G106" s="133" t="s">
        <v>115</v>
      </c>
      <c r="H106" s="83"/>
      <c r="I106" s="83"/>
      <c r="J106" s="83"/>
      <c r="K106" s="10"/>
      <c r="L106" s="10"/>
      <c r="M106" s="10"/>
      <c r="N106" s="10"/>
      <c r="O106" s="110" t="s">
        <v>270</v>
      </c>
      <c r="P106" s="110">
        <v>19745.8</v>
      </c>
      <c r="Q106" s="110">
        <v>0</v>
      </c>
      <c r="R106" s="95"/>
    </row>
    <row r="107" spans="1:18" s="1" customFormat="1" ht="13.8" hidden="1">
      <c r="A107" s="118"/>
      <c r="B107" s="109" t="s">
        <v>157</v>
      </c>
      <c r="C107" s="26"/>
      <c r="D107" s="30"/>
      <c r="E107" s="143"/>
      <c r="F107" s="143"/>
      <c r="G107" s="118"/>
      <c r="H107" s="83"/>
      <c r="I107" s="83"/>
      <c r="J107" s="83"/>
      <c r="K107" s="10"/>
      <c r="L107" s="10"/>
      <c r="M107" s="10"/>
      <c r="N107" s="10"/>
      <c r="O107" s="110"/>
      <c r="P107" s="110"/>
      <c r="Q107" s="110"/>
      <c r="R107" s="93"/>
    </row>
    <row r="108" spans="1:18" s="1" customFormat="1" ht="13.8">
      <c r="A108" s="165"/>
      <c r="B108" s="109" t="s">
        <v>42</v>
      </c>
      <c r="C108" s="26"/>
      <c r="D108" s="30"/>
      <c r="E108" s="166"/>
      <c r="F108" s="166"/>
      <c r="G108" s="165"/>
      <c r="H108" s="83"/>
      <c r="I108" s="83"/>
      <c r="J108" s="83"/>
      <c r="K108" s="10"/>
      <c r="L108" s="10"/>
      <c r="M108" s="10"/>
      <c r="N108" s="10"/>
      <c r="O108" s="168"/>
      <c r="P108" s="168"/>
      <c r="Q108" s="168"/>
      <c r="R108" s="93"/>
    </row>
    <row r="109" spans="1:18" s="1" customFormat="1" ht="127.95" customHeight="1">
      <c r="A109" s="118" t="s">
        <v>151</v>
      </c>
      <c r="B109" s="11" t="s">
        <v>108</v>
      </c>
      <c r="C109" s="26"/>
      <c r="D109" s="30"/>
      <c r="E109" s="143" t="s">
        <v>307</v>
      </c>
      <c r="F109" s="120" t="s">
        <v>119</v>
      </c>
      <c r="G109" s="133" t="s">
        <v>115</v>
      </c>
      <c r="H109" s="110">
        <v>98729</v>
      </c>
      <c r="I109" s="110">
        <v>98729</v>
      </c>
      <c r="J109" s="110">
        <v>98729</v>
      </c>
      <c r="K109" s="10" t="s">
        <v>24</v>
      </c>
      <c r="L109" s="10" t="s">
        <v>25</v>
      </c>
      <c r="M109" s="10" t="s">
        <v>185</v>
      </c>
      <c r="N109" s="10" t="s">
        <v>36</v>
      </c>
      <c r="O109" s="110">
        <v>98729</v>
      </c>
      <c r="P109" s="110">
        <v>19745.8</v>
      </c>
      <c r="Q109" s="110">
        <v>0</v>
      </c>
      <c r="R109" s="95"/>
    </row>
    <row r="110" spans="1:18" s="1" customFormat="1" ht="75.599999999999994" customHeight="1">
      <c r="A110" s="118" t="s">
        <v>7</v>
      </c>
      <c r="B110" s="7" t="s">
        <v>365</v>
      </c>
      <c r="C110" s="26"/>
      <c r="D110" s="30"/>
      <c r="E110" s="54"/>
      <c r="F110" s="54"/>
      <c r="G110" s="133" t="s">
        <v>115</v>
      </c>
      <c r="H110" s="83"/>
      <c r="I110" s="83"/>
      <c r="J110" s="83"/>
      <c r="K110" s="10" t="s">
        <v>43</v>
      </c>
      <c r="L110" s="10" t="s">
        <v>25</v>
      </c>
      <c r="M110" s="10" t="s">
        <v>56</v>
      </c>
      <c r="N110" s="10" t="s">
        <v>36</v>
      </c>
      <c r="O110" s="110">
        <f>O112</f>
        <v>29086.6</v>
      </c>
      <c r="P110" s="110">
        <f>P112</f>
        <v>41010</v>
      </c>
      <c r="Q110" s="110">
        <f>Q112</f>
        <v>0</v>
      </c>
      <c r="R110" s="95"/>
    </row>
    <row r="111" spans="1:18" s="1" customFormat="1" ht="25.95" customHeight="1">
      <c r="A111" s="118"/>
      <c r="B111" s="11" t="s">
        <v>42</v>
      </c>
      <c r="C111" s="26"/>
      <c r="D111" s="30"/>
      <c r="E111" s="146"/>
      <c r="F111" s="146"/>
      <c r="G111" s="118"/>
      <c r="H111" s="83"/>
      <c r="I111" s="83"/>
      <c r="J111" s="83"/>
      <c r="K111" s="10"/>
      <c r="L111" s="10"/>
      <c r="M111" s="10"/>
      <c r="N111" s="10"/>
      <c r="O111" s="110"/>
      <c r="P111" s="110"/>
      <c r="Q111" s="110"/>
      <c r="R111" s="93"/>
    </row>
    <row r="112" spans="1:18" s="1" customFormat="1" ht="71.400000000000006" customHeight="1">
      <c r="A112" s="118" t="s">
        <v>152</v>
      </c>
      <c r="B112" s="7" t="s">
        <v>158</v>
      </c>
      <c r="C112" s="26"/>
      <c r="D112" s="30"/>
      <c r="E112" s="184" t="s">
        <v>307</v>
      </c>
      <c r="F112" s="184"/>
      <c r="G112" s="133" t="s">
        <v>115</v>
      </c>
      <c r="H112" s="110">
        <v>70096.600000000006</v>
      </c>
      <c r="I112" s="110">
        <v>70096.600000000006</v>
      </c>
      <c r="J112" s="110">
        <v>70096.600000000006</v>
      </c>
      <c r="K112" s="10"/>
      <c r="L112" s="10"/>
      <c r="M112" s="10"/>
      <c r="N112" s="10"/>
      <c r="O112" s="110">
        <v>29086.6</v>
      </c>
      <c r="P112" s="110">
        <v>41010</v>
      </c>
      <c r="Q112" s="110">
        <v>0</v>
      </c>
      <c r="R112" s="95"/>
    </row>
    <row r="113" spans="1:18" s="1" customFormat="1" ht="125.4" customHeight="1">
      <c r="A113" s="118" t="s">
        <v>8</v>
      </c>
      <c r="B113" s="109" t="s">
        <v>321</v>
      </c>
      <c r="C113" s="26"/>
      <c r="D113" s="30"/>
      <c r="E113" s="146"/>
      <c r="F113" s="146"/>
      <c r="G113" s="133" t="s">
        <v>111</v>
      </c>
      <c r="H113" s="83"/>
      <c r="I113" s="83"/>
      <c r="J113" s="83"/>
      <c r="K113" s="10"/>
      <c r="L113" s="10"/>
      <c r="M113" s="10"/>
      <c r="N113" s="10"/>
      <c r="O113" s="110">
        <v>98723.5</v>
      </c>
      <c r="P113" s="110" t="s">
        <v>165</v>
      </c>
      <c r="Q113" s="110" t="s">
        <v>166</v>
      </c>
      <c r="R113" s="95"/>
    </row>
    <row r="114" spans="1:18" s="1" customFormat="1" ht="18.600000000000001" customHeight="1">
      <c r="A114" s="118"/>
      <c r="B114" s="109" t="s">
        <v>42</v>
      </c>
      <c r="C114" s="26"/>
      <c r="D114" s="30"/>
      <c r="E114" s="146"/>
      <c r="F114" s="146"/>
      <c r="G114" s="118"/>
      <c r="H114" s="83"/>
      <c r="I114" s="83"/>
      <c r="J114" s="83"/>
      <c r="K114" s="10"/>
      <c r="L114" s="10"/>
      <c r="M114" s="10"/>
      <c r="N114" s="10"/>
      <c r="O114" s="110"/>
      <c r="P114" s="83"/>
      <c r="Q114" s="83"/>
      <c r="R114" s="95"/>
    </row>
    <row r="115" spans="1:18" s="1" customFormat="1" ht="68.400000000000006" customHeight="1">
      <c r="A115" s="118" t="s">
        <v>153</v>
      </c>
      <c r="B115" s="8" t="s">
        <v>416</v>
      </c>
      <c r="C115" s="26"/>
      <c r="D115" s="30"/>
      <c r="E115" s="184" t="s">
        <v>307</v>
      </c>
      <c r="F115" s="184"/>
      <c r="G115" s="133" t="s">
        <v>115</v>
      </c>
      <c r="H115" s="110">
        <v>116743.9</v>
      </c>
      <c r="I115" s="110">
        <v>116743.9</v>
      </c>
      <c r="J115" s="110">
        <v>116743.9</v>
      </c>
      <c r="K115" s="10" t="s">
        <v>57</v>
      </c>
      <c r="L115" s="10" t="s">
        <v>38</v>
      </c>
      <c r="M115" s="10" t="s">
        <v>186</v>
      </c>
      <c r="N115" s="10" t="s">
        <v>36</v>
      </c>
      <c r="O115" s="110">
        <v>98723.5</v>
      </c>
      <c r="P115" s="110">
        <v>37765.1</v>
      </c>
      <c r="Q115" s="110">
        <v>0</v>
      </c>
      <c r="R115" s="95"/>
    </row>
    <row r="116" spans="1:18" s="1" customFormat="1" ht="97.2" customHeight="1">
      <c r="A116" s="118" t="s">
        <v>9</v>
      </c>
      <c r="B116" s="39" t="s">
        <v>345</v>
      </c>
      <c r="C116" s="26"/>
      <c r="D116" s="30"/>
      <c r="E116" s="184" t="s">
        <v>307</v>
      </c>
      <c r="F116" s="184"/>
      <c r="G116" s="118" t="s">
        <v>48</v>
      </c>
      <c r="H116" s="180" t="s">
        <v>34</v>
      </c>
      <c r="I116" s="185"/>
      <c r="J116" s="185"/>
      <c r="K116" s="10" t="s">
        <v>57</v>
      </c>
      <c r="L116" s="10" t="s">
        <v>25</v>
      </c>
      <c r="M116" s="10" t="s">
        <v>58</v>
      </c>
      <c r="N116" s="10" t="s">
        <v>36</v>
      </c>
      <c r="O116" s="110">
        <v>12000</v>
      </c>
      <c r="P116" s="110">
        <v>0</v>
      </c>
      <c r="Q116" s="110">
        <v>0</v>
      </c>
      <c r="R116" s="95"/>
    </row>
    <row r="117" spans="1:18" s="1" customFormat="1" ht="77.25" customHeight="1">
      <c r="A117" s="118" t="s">
        <v>10</v>
      </c>
      <c r="B117" s="109" t="s">
        <v>265</v>
      </c>
      <c r="C117" s="26"/>
      <c r="D117" s="30"/>
      <c r="E117" s="146"/>
      <c r="F117" s="146"/>
      <c r="G117" s="133" t="s">
        <v>116</v>
      </c>
      <c r="H117" s="118"/>
      <c r="I117" s="122"/>
      <c r="J117" s="122"/>
      <c r="K117" s="10"/>
      <c r="L117" s="10"/>
      <c r="M117" s="10"/>
      <c r="N117" s="10"/>
      <c r="O117" s="110">
        <f>SUM(O119:O120)</f>
        <v>0</v>
      </c>
      <c r="P117" s="110">
        <f>SUM(P119:P120)</f>
        <v>679958.8</v>
      </c>
      <c r="Q117" s="110">
        <f>SUM(Q119:Q120)</f>
        <v>1136524.7999999998</v>
      </c>
      <c r="R117" s="93"/>
    </row>
    <row r="118" spans="1:18" s="12" customFormat="1" ht="17.399999999999999" customHeight="1">
      <c r="A118" s="118"/>
      <c r="B118" s="109" t="s">
        <v>42</v>
      </c>
      <c r="C118" s="26"/>
      <c r="D118" s="30"/>
      <c r="E118" s="146"/>
      <c r="F118" s="146"/>
      <c r="G118" s="118"/>
      <c r="H118" s="118"/>
      <c r="I118" s="122"/>
      <c r="J118" s="122"/>
      <c r="K118" s="10"/>
      <c r="L118" s="10"/>
      <c r="M118" s="10"/>
      <c r="N118" s="10"/>
      <c r="O118" s="110"/>
      <c r="P118" s="110"/>
      <c r="Q118" s="110"/>
      <c r="R118" s="96"/>
    </row>
    <row r="119" spans="1:18" s="1" customFormat="1" ht="79.95" customHeight="1">
      <c r="A119" s="131" t="s">
        <v>287</v>
      </c>
      <c r="B119" s="109" t="s">
        <v>379</v>
      </c>
      <c r="C119" s="26"/>
      <c r="D119" s="30"/>
      <c r="E119" s="184" t="s">
        <v>307</v>
      </c>
      <c r="F119" s="184"/>
      <c r="G119" s="133" t="s">
        <v>116</v>
      </c>
      <c r="H119" s="180" t="s">
        <v>34</v>
      </c>
      <c r="I119" s="180"/>
      <c r="J119" s="180"/>
      <c r="K119" s="10" t="s">
        <v>57</v>
      </c>
      <c r="L119" s="10" t="s">
        <v>25</v>
      </c>
      <c r="M119" s="10" t="s">
        <v>73</v>
      </c>
      <c r="N119" s="10" t="s">
        <v>36</v>
      </c>
      <c r="O119" s="110">
        <v>0</v>
      </c>
      <c r="P119" s="110">
        <v>359978.2</v>
      </c>
      <c r="Q119" s="110">
        <v>601689.59999999998</v>
      </c>
      <c r="R119" s="95"/>
    </row>
    <row r="120" spans="1:18" s="1" customFormat="1" ht="67.2" customHeight="1">
      <c r="A120" s="118" t="s">
        <v>240</v>
      </c>
      <c r="B120" s="109" t="s">
        <v>304</v>
      </c>
      <c r="C120" s="26"/>
      <c r="D120" s="30"/>
      <c r="E120" s="184" t="s">
        <v>307</v>
      </c>
      <c r="F120" s="184"/>
      <c r="G120" s="133" t="s">
        <v>116</v>
      </c>
      <c r="H120" s="180" t="s">
        <v>34</v>
      </c>
      <c r="I120" s="185"/>
      <c r="J120" s="185"/>
      <c r="K120" s="10" t="s">
        <v>57</v>
      </c>
      <c r="L120" s="10" t="s">
        <v>25</v>
      </c>
      <c r="M120" s="10" t="s">
        <v>73</v>
      </c>
      <c r="N120" s="10" t="s">
        <v>36</v>
      </c>
      <c r="O120" s="110">
        <v>0</v>
      </c>
      <c r="P120" s="110">
        <v>319980.59999999998</v>
      </c>
      <c r="Q120" s="110">
        <v>534835.19999999995</v>
      </c>
      <c r="R120" s="95"/>
    </row>
    <row r="121" spans="1:18" s="1" customFormat="1" ht="108.6" customHeight="1">
      <c r="A121" s="118" t="s">
        <v>11</v>
      </c>
      <c r="B121" s="11" t="s">
        <v>84</v>
      </c>
      <c r="C121" s="40"/>
      <c r="D121" s="41"/>
      <c r="E121" s="184" t="s">
        <v>307</v>
      </c>
      <c r="F121" s="184"/>
      <c r="G121" s="133" t="s">
        <v>291</v>
      </c>
      <c r="H121" s="125"/>
      <c r="I121" s="125"/>
      <c r="J121" s="125"/>
      <c r="K121" s="27"/>
      <c r="L121" s="27"/>
      <c r="M121" s="27"/>
      <c r="N121" s="27"/>
      <c r="O121" s="110">
        <f>O123+O124+O125+O126</f>
        <v>301827.86</v>
      </c>
      <c r="P121" s="110">
        <f>P123+P124+P125+P126</f>
        <v>0</v>
      </c>
      <c r="Q121" s="110">
        <f>Q123+Q124+Q125+Q126</f>
        <v>0</v>
      </c>
      <c r="R121" s="95"/>
    </row>
    <row r="122" spans="1:18" s="1" customFormat="1" ht="18" customHeight="1">
      <c r="A122" s="118"/>
      <c r="B122" s="109" t="s">
        <v>42</v>
      </c>
      <c r="C122" s="26"/>
      <c r="D122" s="30"/>
      <c r="E122" s="146"/>
      <c r="F122" s="146"/>
      <c r="G122" s="118"/>
      <c r="H122" s="125"/>
      <c r="I122" s="125"/>
      <c r="J122" s="125"/>
      <c r="K122" s="27"/>
      <c r="L122" s="27"/>
      <c r="M122" s="27"/>
      <c r="N122" s="27"/>
      <c r="O122" s="63"/>
      <c r="P122" s="47"/>
      <c r="Q122" s="47"/>
      <c r="R122" s="95"/>
    </row>
    <row r="123" spans="1:18" s="1" customFormat="1" ht="55.2" customHeight="1">
      <c r="A123" s="180" t="s">
        <v>241</v>
      </c>
      <c r="B123" s="209" t="s">
        <v>84</v>
      </c>
      <c r="C123" s="26"/>
      <c r="D123" s="30"/>
      <c r="E123" s="200"/>
      <c r="F123" s="200"/>
      <c r="G123" s="180" t="s">
        <v>291</v>
      </c>
      <c r="H123" s="199"/>
      <c r="I123" s="199"/>
      <c r="J123" s="199"/>
      <c r="K123" s="10" t="s">
        <v>24</v>
      </c>
      <c r="L123" s="10" t="s">
        <v>38</v>
      </c>
      <c r="M123" s="10" t="s">
        <v>85</v>
      </c>
      <c r="N123" s="10" t="s">
        <v>59</v>
      </c>
      <c r="O123" s="64">
        <v>150844.82999999999</v>
      </c>
      <c r="P123" s="110">
        <v>0</v>
      </c>
      <c r="Q123" s="110">
        <v>0</v>
      </c>
      <c r="R123" s="95"/>
    </row>
    <row r="124" spans="1:18" s="1" customFormat="1" ht="51" customHeight="1">
      <c r="A124" s="180"/>
      <c r="B124" s="210"/>
      <c r="C124" s="26"/>
      <c r="D124" s="30"/>
      <c r="E124" s="201"/>
      <c r="F124" s="201"/>
      <c r="G124" s="185"/>
      <c r="H124" s="199"/>
      <c r="I124" s="199"/>
      <c r="J124" s="199"/>
      <c r="K124" s="10" t="s">
        <v>24</v>
      </c>
      <c r="L124" s="10" t="s">
        <v>38</v>
      </c>
      <c r="M124" s="10" t="s">
        <v>85</v>
      </c>
      <c r="N124" s="10" t="s">
        <v>36</v>
      </c>
      <c r="O124" s="64">
        <v>150791.29</v>
      </c>
      <c r="P124" s="110">
        <v>0</v>
      </c>
      <c r="Q124" s="110">
        <v>0</v>
      </c>
      <c r="R124" s="95"/>
    </row>
    <row r="125" spans="1:18" s="1" customFormat="1" ht="72.599999999999994" customHeight="1">
      <c r="A125" s="180" t="s">
        <v>267</v>
      </c>
      <c r="B125" s="211" t="s">
        <v>350</v>
      </c>
      <c r="C125" s="26"/>
      <c r="D125" s="30"/>
      <c r="E125" s="200"/>
      <c r="F125" s="200"/>
      <c r="G125" s="180" t="s">
        <v>291</v>
      </c>
      <c r="H125" s="199"/>
      <c r="I125" s="199"/>
      <c r="J125" s="199"/>
      <c r="K125" s="10" t="s">
        <v>24</v>
      </c>
      <c r="L125" s="10" t="s">
        <v>38</v>
      </c>
      <c r="M125" s="10" t="s">
        <v>86</v>
      </c>
      <c r="N125" s="10" t="s">
        <v>59</v>
      </c>
      <c r="O125" s="64">
        <v>0</v>
      </c>
      <c r="P125" s="110">
        <v>0</v>
      </c>
      <c r="Q125" s="110">
        <v>0</v>
      </c>
      <c r="R125" s="95"/>
    </row>
    <row r="126" spans="1:18" s="1" customFormat="1" ht="75.599999999999994" customHeight="1">
      <c r="A126" s="180"/>
      <c r="B126" s="211"/>
      <c r="C126" s="26"/>
      <c r="D126" s="30"/>
      <c r="E126" s="201"/>
      <c r="F126" s="201"/>
      <c r="G126" s="185"/>
      <c r="H126" s="199"/>
      <c r="I126" s="199"/>
      <c r="J126" s="199"/>
      <c r="K126" s="10" t="s">
        <v>24</v>
      </c>
      <c r="L126" s="10" t="s">
        <v>38</v>
      </c>
      <c r="M126" s="10" t="s">
        <v>86</v>
      </c>
      <c r="N126" s="10" t="s">
        <v>36</v>
      </c>
      <c r="O126" s="64">
        <v>191.74</v>
      </c>
      <c r="P126" s="110">
        <v>0</v>
      </c>
      <c r="Q126" s="110">
        <v>0</v>
      </c>
      <c r="R126" s="95"/>
    </row>
    <row r="127" spans="1:18" s="1" customFormat="1" ht="30" customHeight="1">
      <c r="A127" s="118" t="s">
        <v>12</v>
      </c>
      <c r="B127" s="123" t="s">
        <v>203</v>
      </c>
      <c r="C127" s="26"/>
      <c r="D127" s="26"/>
      <c r="E127" s="146"/>
      <c r="F127" s="146"/>
      <c r="G127" s="133" t="s">
        <v>115</v>
      </c>
      <c r="H127" s="180"/>
      <c r="I127" s="185"/>
      <c r="J127" s="185"/>
      <c r="K127" s="10" t="s">
        <v>44</v>
      </c>
      <c r="L127" s="10" t="s">
        <v>38</v>
      </c>
      <c r="M127" s="10" t="s">
        <v>79</v>
      </c>
      <c r="N127" s="10" t="s">
        <v>36</v>
      </c>
      <c r="O127" s="124">
        <f>SUM(O129:O130)</f>
        <v>4254.8999999999996</v>
      </c>
      <c r="P127" s="124">
        <f>SUM(P129:P130)</f>
        <v>1428.5</v>
      </c>
      <c r="Q127" s="110">
        <v>0</v>
      </c>
      <c r="R127" s="95"/>
    </row>
    <row r="128" spans="1:18" s="1" customFormat="1" ht="16.95" customHeight="1">
      <c r="A128" s="118"/>
      <c r="B128" s="109" t="s">
        <v>42</v>
      </c>
      <c r="C128" s="26"/>
      <c r="D128" s="30"/>
      <c r="E128" s="146"/>
      <c r="F128" s="146"/>
      <c r="G128" s="118"/>
      <c r="H128" s="118"/>
      <c r="I128" s="122"/>
      <c r="J128" s="122"/>
      <c r="K128" s="10"/>
      <c r="L128" s="10"/>
      <c r="M128" s="10"/>
      <c r="N128" s="10"/>
      <c r="O128" s="110"/>
      <c r="P128" s="110"/>
      <c r="Q128" s="110"/>
      <c r="R128" s="95"/>
    </row>
    <row r="129" spans="1:20" s="1" customFormat="1" ht="84.6" customHeight="1">
      <c r="A129" s="118" t="s">
        <v>242</v>
      </c>
      <c r="B129" s="152" t="s">
        <v>388</v>
      </c>
      <c r="C129" s="26"/>
      <c r="D129" s="26"/>
      <c r="E129" s="184" t="s">
        <v>307</v>
      </c>
      <c r="F129" s="184"/>
      <c r="G129" s="118" t="s">
        <v>48</v>
      </c>
      <c r="H129" s="180" t="s">
        <v>34</v>
      </c>
      <c r="I129" s="185"/>
      <c r="J129" s="185"/>
      <c r="K129" s="10" t="s">
        <v>44</v>
      </c>
      <c r="L129" s="10" t="s">
        <v>38</v>
      </c>
      <c r="M129" s="10" t="s">
        <v>79</v>
      </c>
      <c r="N129" s="10" t="s">
        <v>36</v>
      </c>
      <c r="O129" s="124">
        <v>1500</v>
      </c>
      <c r="P129" s="110">
        <v>0</v>
      </c>
      <c r="Q129" s="110">
        <v>0</v>
      </c>
      <c r="R129" s="95"/>
    </row>
    <row r="130" spans="1:20" s="1" customFormat="1" ht="124.2" customHeight="1">
      <c r="A130" s="118" t="s">
        <v>243</v>
      </c>
      <c r="B130" s="109" t="s">
        <v>389</v>
      </c>
      <c r="C130" s="26"/>
      <c r="D130" s="26"/>
      <c r="E130" s="143" t="s">
        <v>307</v>
      </c>
      <c r="F130" s="140" t="s">
        <v>322</v>
      </c>
      <c r="G130" s="133" t="s">
        <v>115</v>
      </c>
      <c r="H130" s="180" t="s">
        <v>34</v>
      </c>
      <c r="I130" s="185"/>
      <c r="J130" s="185"/>
      <c r="K130" s="10" t="s">
        <v>44</v>
      </c>
      <c r="L130" s="10" t="s">
        <v>38</v>
      </c>
      <c r="M130" s="10" t="s">
        <v>79</v>
      </c>
      <c r="N130" s="10" t="s">
        <v>36</v>
      </c>
      <c r="O130" s="124">
        <v>2754.9</v>
      </c>
      <c r="P130" s="110">
        <v>1428.5</v>
      </c>
      <c r="Q130" s="110">
        <v>0</v>
      </c>
      <c r="R130" s="95"/>
    </row>
    <row r="131" spans="1:20" s="1" customFormat="1" ht="74.400000000000006" customHeight="1">
      <c r="A131" s="118" t="s">
        <v>13</v>
      </c>
      <c r="B131" s="107" t="s">
        <v>380</v>
      </c>
      <c r="C131" s="26"/>
      <c r="D131" s="26"/>
      <c r="E131" s="184" t="s">
        <v>307</v>
      </c>
      <c r="F131" s="184"/>
      <c r="G131" s="118" t="s">
        <v>48</v>
      </c>
      <c r="H131" s="118" t="s">
        <v>260</v>
      </c>
      <c r="I131" s="120">
        <v>86195.12</v>
      </c>
      <c r="J131" s="120">
        <v>86195.12</v>
      </c>
      <c r="K131" s="10" t="s">
        <v>22</v>
      </c>
      <c r="L131" s="10" t="s">
        <v>23</v>
      </c>
      <c r="M131" s="10" t="s">
        <v>232</v>
      </c>
      <c r="N131" s="10" t="s">
        <v>36</v>
      </c>
      <c r="O131" s="124">
        <v>83200</v>
      </c>
      <c r="P131" s="110">
        <v>0</v>
      </c>
      <c r="Q131" s="110">
        <v>0</v>
      </c>
      <c r="R131" s="95"/>
    </row>
    <row r="132" spans="1:20" s="1" customFormat="1" ht="125.4" customHeight="1">
      <c r="A132" s="118" t="s">
        <v>14</v>
      </c>
      <c r="B132" s="107" t="s">
        <v>353</v>
      </c>
      <c r="C132" s="26"/>
      <c r="D132" s="26"/>
      <c r="E132" s="143" t="s">
        <v>307</v>
      </c>
      <c r="F132" s="140" t="s">
        <v>323</v>
      </c>
      <c r="G132" s="133" t="s">
        <v>115</v>
      </c>
      <c r="H132" s="180" t="s">
        <v>34</v>
      </c>
      <c r="I132" s="185"/>
      <c r="J132" s="185"/>
      <c r="K132" s="10" t="s">
        <v>24</v>
      </c>
      <c r="L132" s="10" t="s">
        <v>25</v>
      </c>
      <c r="M132" s="10" t="s">
        <v>261</v>
      </c>
      <c r="N132" s="10" t="s">
        <v>36</v>
      </c>
      <c r="O132" s="124">
        <v>7875</v>
      </c>
      <c r="P132" s="110">
        <v>18375</v>
      </c>
      <c r="Q132" s="110">
        <v>0</v>
      </c>
      <c r="R132" s="95"/>
    </row>
    <row r="133" spans="1:20" s="1" customFormat="1" ht="117.75" customHeight="1">
      <c r="A133" s="118" t="s">
        <v>15</v>
      </c>
      <c r="B133" s="107" t="s">
        <v>282</v>
      </c>
      <c r="C133" s="26"/>
      <c r="D133" s="26"/>
      <c r="E133" s="143" t="s">
        <v>307</v>
      </c>
      <c r="F133" s="120" t="s">
        <v>262</v>
      </c>
      <c r="G133" s="142" t="s">
        <v>115</v>
      </c>
      <c r="H133" s="180" t="s">
        <v>34</v>
      </c>
      <c r="I133" s="185"/>
      <c r="J133" s="185"/>
      <c r="K133" s="10" t="s">
        <v>24</v>
      </c>
      <c r="L133" s="10" t="s">
        <v>25</v>
      </c>
      <c r="M133" s="10" t="s">
        <v>261</v>
      </c>
      <c r="N133" s="10" t="s">
        <v>36</v>
      </c>
      <c r="O133" s="124">
        <v>1800</v>
      </c>
      <c r="P133" s="110">
        <v>4200</v>
      </c>
      <c r="Q133" s="110">
        <v>0</v>
      </c>
      <c r="R133" s="95"/>
    </row>
    <row r="134" spans="1:20" s="1" customFormat="1" ht="130.19999999999999" customHeight="1">
      <c r="A134" s="118" t="s">
        <v>16</v>
      </c>
      <c r="B134" s="107" t="s">
        <v>427</v>
      </c>
      <c r="C134" s="26"/>
      <c r="D134" s="26"/>
      <c r="E134" s="143" t="s">
        <v>307</v>
      </c>
      <c r="F134" s="140" t="s">
        <v>324</v>
      </c>
      <c r="G134" s="133" t="s">
        <v>115</v>
      </c>
      <c r="H134" s="180" t="s">
        <v>34</v>
      </c>
      <c r="I134" s="185"/>
      <c r="J134" s="185"/>
      <c r="K134" s="10" t="s">
        <v>24</v>
      </c>
      <c r="L134" s="10" t="s">
        <v>25</v>
      </c>
      <c r="M134" s="10" t="s">
        <v>261</v>
      </c>
      <c r="N134" s="10" t="s">
        <v>36</v>
      </c>
      <c r="O134" s="124">
        <v>5823</v>
      </c>
      <c r="P134" s="110">
        <v>13587</v>
      </c>
      <c r="Q134" s="110">
        <v>0</v>
      </c>
      <c r="R134" s="95"/>
    </row>
    <row r="135" spans="1:20" s="1" customFormat="1" ht="85.5" customHeight="1">
      <c r="A135" s="118" t="s">
        <v>27</v>
      </c>
      <c r="B135" s="107" t="s">
        <v>417</v>
      </c>
      <c r="C135" s="26"/>
      <c r="D135" s="26"/>
      <c r="E135" s="184" t="s">
        <v>307</v>
      </c>
      <c r="F135" s="184"/>
      <c r="G135" s="133" t="s">
        <v>115</v>
      </c>
      <c r="H135" s="180" t="s">
        <v>34</v>
      </c>
      <c r="I135" s="185"/>
      <c r="J135" s="185"/>
      <c r="K135" s="10" t="s">
        <v>24</v>
      </c>
      <c r="L135" s="10" t="s">
        <v>25</v>
      </c>
      <c r="M135" s="10" t="s">
        <v>263</v>
      </c>
      <c r="N135" s="10" t="s">
        <v>36</v>
      </c>
      <c r="O135" s="124">
        <v>1200</v>
      </c>
      <c r="P135" s="110">
        <v>2800</v>
      </c>
      <c r="Q135" s="110">
        <v>0</v>
      </c>
      <c r="R135" s="95"/>
    </row>
    <row r="136" spans="1:20" s="1" customFormat="1" ht="94.5" customHeight="1">
      <c r="A136" s="118" t="s">
        <v>90</v>
      </c>
      <c r="B136" s="107" t="s">
        <v>423</v>
      </c>
      <c r="C136" s="26"/>
      <c r="D136" s="26"/>
      <c r="E136" s="184" t="s">
        <v>307</v>
      </c>
      <c r="F136" s="184"/>
      <c r="G136" s="133" t="s">
        <v>115</v>
      </c>
      <c r="H136" s="180" t="s">
        <v>34</v>
      </c>
      <c r="I136" s="185"/>
      <c r="J136" s="185"/>
      <c r="K136" s="10" t="s">
        <v>24</v>
      </c>
      <c r="L136" s="10" t="s">
        <v>25</v>
      </c>
      <c r="M136" s="10" t="s">
        <v>263</v>
      </c>
      <c r="N136" s="10" t="s">
        <v>36</v>
      </c>
      <c r="O136" s="124">
        <v>1200</v>
      </c>
      <c r="P136" s="110">
        <v>2800</v>
      </c>
      <c r="Q136" s="110">
        <v>0</v>
      </c>
      <c r="R136" s="95"/>
    </row>
    <row r="137" spans="1:20" s="1" customFormat="1" ht="78.75" customHeight="1">
      <c r="A137" s="118" t="s">
        <v>94</v>
      </c>
      <c r="B137" s="107" t="s">
        <v>424</v>
      </c>
      <c r="C137" s="26"/>
      <c r="D137" s="26"/>
      <c r="E137" s="184" t="s">
        <v>307</v>
      </c>
      <c r="F137" s="184"/>
      <c r="G137" s="139" t="s">
        <v>115</v>
      </c>
      <c r="H137" s="180" t="s">
        <v>34</v>
      </c>
      <c r="I137" s="185"/>
      <c r="J137" s="185"/>
      <c r="K137" s="10" t="s">
        <v>24</v>
      </c>
      <c r="L137" s="10" t="s">
        <v>25</v>
      </c>
      <c r="M137" s="10" t="s">
        <v>263</v>
      </c>
      <c r="N137" s="10" t="s">
        <v>36</v>
      </c>
      <c r="O137" s="124">
        <v>600</v>
      </c>
      <c r="P137" s="110">
        <v>1400</v>
      </c>
      <c r="Q137" s="110">
        <v>0</v>
      </c>
      <c r="R137" s="95"/>
    </row>
    <row r="138" spans="1:20" s="1" customFormat="1" ht="106.2" customHeight="1">
      <c r="A138" s="118" t="s">
        <v>95</v>
      </c>
      <c r="B138" s="107" t="s">
        <v>381</v>
      </c>
      <c r="C138" s="26"/>
      <c r="D138" s="26"/>
      <c r="E138" s="184" t="s">
        <v>307</v>
      </c>
      <c r="F138" s="184"/>
      <c r="G138" s="133" t="s">
        <v>115</v>
      </c>
      <c r="H138" s="180" t="s">
        <v>34</v>
      </c>
      <c r="I138" s="185"/>
      <c r="J138" s="185"/>
      <c r="K138" s="10" t="s">
        <v>24</v>
      </c>
      <c r="L138" s="10" t="s">
        <v>25</v>
      </c>
      <c r="M138" s="10" t="s">
        <v>264</v>
      </c>
      <c r="N138" s="10" t="s">
        <v>36</v>
      </c>
      <c r="O138" s="124">
        <v>12000</v>
      </c>
      <c r="P138" s="110">
        <v>28000</v>
      </c>
      <c r="Q138" s="110">
        <v>0</v>
      </c>
      <c r="R138" s="95"/>
    </row>
    <row r="139" spans="1:20" s="1" customFormat="1" ht="61.2" customHeight="1">
      <c r="A139" s="21" t="s">
        <v>17</v>
      </c>
      <c r="B139" s="42" t="s">
        <v>40</v>
      </c>
      <c r="C139" s="26"/>
      <c r="D139" s="26"/>
      <c r="E139" s="147"/>
      <c r="F139" s="147"/>
      <c r="G139" s="118"/>
      <c r="H139" s="29"/>
      <c r="I139" s="29"/>
      <c r="J139" s="29"/>
      <c r="K139" s="27"/>
      <c r="L139" s="27"/>
      <c r="M139" s="27"/>
      <c r="N139" s="27"/>
      <c r="O139" s="117">
        <v>1965878.95</v>
      </c>
      <c r="P139" s="117">
        <v>1210565.31</v>
      </c>
      <c r="Q139" s="117">
        <v>1494000</v>
      </c>
      <c r="R139" s="112"/>
      <c r="S139" s="112"/>
      <c r="T139" s="113"/>
    </row>
    <row r="140" spans="1:20" s="1" customFormat="1" ht="61.2" customHeight="1">
      <c r="A140" s="118" t="s">
        <v>4</v>
      </c>
      <c r="B140" s="11" t="s">
        <v>382</v>
      </c>
      <c r="C140" s="26"/>
      <c r="D140" s="30"/>
      <c r="E140" s="54"/>
      <c r="F140" s="54"/>
      <c r="G140" s="133" t="s">
        <v>115</v>
      </c>
      <c r="H140" s="118"/>
      <c r="I140" s="122"/>
      <c r="J140" s="122"/>
      <c r="K140" s="54"/>
      <c r="L140" s="54"/>
      <c r="M140" s="54"/>
      <c r="N140" s="54"/>
      <c r="O140" s="110">
        <f>O142</f>
        <v>3600</v>
      </c>
      <c r="P140" s="110">
        <v>8400</v>
      </c>
      <c r="Q140" s="110" t="s">
        <v>167</v>
      </c>
      <c r="R140" s="114"/>
    </row>
    <row r="141" spans="1:20" s="1" customFormat="1" ht="19.2" customHeight="1">
      <c r="A141" s="118"/>
      <c r="B141" s="11" t="s">
        <v>42</v>
      </c>
      <c r="C141" s="26"/>
      <c r="D141" s="30"/>
      <c r="E141" s="146"/>
      <c r="F141" s="146"/>
      <c r="G141" s="120"/>
      <c r="H141" s="118"/>
      <c r="I141" s="122"/>
      <c r="J141" s="122"/>
      <c r="K141" s="10"/>
      <c r="L141" s="10"/>
      <c r="M141" s="10"/>
      <c r="N141" s="10"/>
      <c r="O141" s="110"/>
      <c r="P141" s="110"/>
      <c r="Q141" s="110"/>
      <c r="R141" s="97"/>
      <c r="S141" s="89"/>
    </row>
    <row r="142" spans="1:20" s="1" customFormat="1" ht="123.6" customHeight="1">
      <c r="A142" s="118" t="s">
        <v>137</v>
      </c>
      <c r="B142" s="43" t="s">
        <v>325</v>
      </c>
      <c r="C142" s="26"/>
      <c r="D142" s="30"/>
      <c r="E142" s="143" t="s">
        <v>307</v>
      </c>
      <c r="F142" s="140" t="s">
        <v>326</v>
      </c>
      <c r="G142" s="133" t="s">
        <v>115</v>
      </c>
      <c r="H142" s="180" t="s">
        <v>34</v>
      </c>
      <c r="I142" s="185"/>
      <c r="J142" s="185"/>
      <c r="K142" s="10" t="s">
        <v>23</v>
      </c>
      <c r="L142" s="10" t="s">
        <v>25</v>
      </c>
      <c r="M142" s="10" t="s">
        <v>60</v>
      </c>
      <c r="N142" s="10" t="s">
        <v>36</v>
      </c>
      <c r="O142" s="110">
        <v>3600</v>
      </c>
      <c r="P142" s="110">
        <v>8400</v>
      </c>
      <c r="Q142" s="110">
        <v>0</v>
      </c>
      <c r="R142" s="95"/>
      <c r="S142" s="89"/>
    </row>
    <row r="143" spans="1:20" s="1" customFormat="1" ht="128.4" customHeight="1">
      <c r="A143" s="118" t="s">
        <v>18</v>
      </c>
      <c r="B143" s="109" t="s">
        <v>327</v>
      </c>
      <c r="C143" s="26"/>
      <c r="D143" s="30"/>
      <c r="E143" s="143"/>
      <c r="F143" s="143"/>
      <c r="G143" s="132" t="s">
        <v>292</v>
      </c>
      <c r="H143" s="49"/>
      <c r="I143" s="49"/>
      <c r="J143" s="49"/>
      <c r="K143" s="10"/>
      <c r="L143" s="10"/>
      <c r="M143" s="10"/>
      <c r="N143" s="10"/>
      <c r="O143" s="110" t="s">
        <v>161</v>
      </c>
      <c r="P143" s="110">
        <v>14429.44</v>
      </c>
      <c r="Q143" s="110" t="s">
        <v>168</v>
      </c>
      <c r="R143" s="95"/>
    </row>
    <row r="144" spans="1:20" s="1" customFormat="1" ht="21.6" customHeight="1">
      <c r="A144" s="118"/>
      <c r="B144" s="109" t="s">
        <v>42</v>
      </c>
      <c r="C144" s="26"/>
      <c r="D144" s="30"/>
      <c r="E144" s="143"/>
      <c r="F144" s="143"/>
      <c r="G144" s="120"/>
      <c r="H144" s="49"/>
      <c r="I144" s="49"/>
      <c r="J144" s="49"/>
      <c r="K144" s="10"/>
      <c r="L144" s="10"/>
      <c r="M144" s="10"/>
      <c r="N144" s="10"/>
      <c r="O144" s="83"/>
      <c r="P144" s="83"/>
      <c r="Q144" s="83"/>
      <c r="R144" s="95"/>
    </row>
    <row r="145" spans="1:18" s="1" customFormat="1" ht="141" customHeight="1">
      <c r="A145" s="118" t="s">
        <v>145</v>
      </c>
      <c r="B145" s="34" t="s">
        <v>159</v>
      </c>
      <c r="C145" s="26"/>
      <c r="D145" s="30"/>
      <c r="E145" s="143" t="s">
        <v>307</v>
      </c>
      <c r="F145" s="140" t="s">
        <v>328</v>
      </c>
      <c r="G145" s="133" t="s">
        <v>115</v>
      </c>
      <c r="H145" s="110">
        <v>72147.199999999997</v>
      </c>
      <c r="I145" s="110">
        <v>72147.199999999997</v>
      </c>
      <c r="J145" s="110">
        <v>72147.199999999997</v>
      </c>
      <c r="K145" s="10" t="s">
        <v>23</v>
      </c>
      <c r="L145" s="10" t="s">
        <v>38</v>
      </c>
      <c r="M145" s="10" t="s">
        <v>187</v>
      </c>
      <c r="N145" s="10" t="s">
        <v>36</v>
      </c>
      <c r="O145" s="110">
        <v>72147.199999999997</v>
      </c>
      <c r="P145" s="110">
        <v>14429.44</v>
      </c>
      <c r="Q145" s="110">
        <v>0</v>
      </c>
      <c r="R145" s="95"/>
    </row>
    <row r="146" spans="1:18" s="1" customFormat="1" ht="140.25" customHeight="1">
      <c r="A146" s="118" t="s">
        <v>5</v>
      </c>
      <c r="B146" s="34" t="s">
        <v>383</v>
      </c>
      <c r="C146" s="40"/>
      <c r="D146" s="41"/>
      <c r="E146" s="143" t="s">
        <v>307</v>
      </c>
      <c r="F146" s="140" t="s">
        <v>329</v>
      </c>
      <c r="G146" s="132" t="s">
        <v>289</v>
      </c>
      <c r="H146" s="85">
        <v>9997.9</v>
      </c>
      <c r="I146" s="85">
        <v>2013.2</v>
      </c>
      <c r="J146" s="85">
        <v>2013.2</v>
      </c>
      <c r="K146" s="10" t="s">
        <v>23</v>
      </c>
      <c r="L146" s="10" t="s">
        <v>25</v>
      </c>
      <c r="M146" s="10" t="s">
        <v>61</v>
      </c>
      <c r="N146" s="10" t="s">
        <v>36</v>
      </c>
      <c r="O146" s="82">
        <v>2013.2</v>
      </c>
      <c r="P146" s="110">
        <v>0</v>
      </c>
      <c r="Q146" s="110">
        <v>0</v>
      </c>
      <c r="R146" s="95"/>
    </row>
    <row r="147" spans="1:18" s="1" customFormat="1" ht="81" customHeight="1">
      <c r="A147" s="118" t="s">
        <v>6</v>
      </c>
      <c r="B147" s="109" t="s">
        <v>62</v>
      </c>
      <c r="C147" s="26"/>
      <c r="D147" s="26"/>
      <c r="E147" s="184" t="s">
        <v>330</v>
      </c>
      <c r="F147" s="184"/>
      <c r="G147" s="133" t="s">
        <v>291</v>
      </c>
      <c r="H147" s="110">
        <v>2430821</v>
      </c>
      <c r="I147" s="85">
        <v>365304</v>
      </c>
      <c r="J147" s="85">
        <v>365304</v>
      </c>
      <c r="K147" s="10" t="s">
        <v>23</v>
      </c>
      <c r="L147" s="10" t="s">
        <v>38</v>
      </c>
      <c r="M147" s="10" t="s">
        <v>63</v>
      </c>
      <c r="N147" s="10" t="s">
        <v>64</v>
      </c>
      <c r="O147" s="69">
        <v>358292.9</v>
      </c>
      <c r="P147" s="110">
        <v>0</v>
      </c>
      <c r="Q147" s="110">
        <v>0</v>
      </c>
      <c r="R147" s="93"/>
    </row>
    <row r="148" spans="1:18" s="1" customFormat="1" ht="123.75" customHeight="1">
      <c r="A148" s="118" t="s">
        <v>7</v>
      </c>
      <c r="B148" s="109" t="s">
        <v>354</v>
      </c>
      <c r="C148" s="26"/>
      <c r="D148" s="30"/>
      <c r="E148" s="143"/>
      <c r="F148" s="143"/>
      <c r="G148" s="133" t="s">
        <v>111</v>
      </c>
      <c r="H148" s="118"/>
      <c r="I148" s="118"/>
      <c r="J148" s="118"/>
      <c r="K148" s="10"/>
      <c r="L148" s="10"/>
      <c r="M148" s="35"/>
      <c r="N148" s="35"/>
      <c r="O148" s="129" t="s">
        <v>231</v>
      </c>
      <c r="P148" s="129" t="s">
        <v>169</v>
      </c>
      <c r="Q148" s="68" t="s">
        <v>170</v>
      </c>
      <c r="R148" s="95" t="s">
        <v>278</v>
      </c>
    </row>
    <row r="149" spans="1:18" s="1" customFormat="1" ht="18" customHeight="1">
      <c r="A149" s="118"/>
      <c r="B149" s="109" t="s">
        <v>42</v>
      </c>
      <c r="C149" s="26"/>
      <c r="D149" s="30"/>
      <c r="E149" s="143"/>
      <c r="F149" s="143"/>
      <c r="G149" s="118"/>
      <c r="H149" s="118"/>
      <c r="I149" s="118"/>
      <c r="J149" s="118"/>
      <c r="K149" s="10"/>
      <c r="L149" s="10"/>
      <c r="M149" s="35"/>
      <c r="N149" s="35"/>
      <c r="O149" s="32"/>
      <c r="P149" s="83"/>
      <c r="Q149" s="83"/>
      <c r="R149" s="95"/>
    </row>
    <row r="150" spans="1:18" s="1" customFormat="1" ht="133.19999999999999" customHeight="1">
      <c r="A150" s="118" t="s">
        <v>152</v>
      </c>
      <c r="B150" s="109" t="s">
        <v>384</v>
      </c>
      <c r="C150" s="26"/>
      <c r="D150" s="30"/>
      <c r="E150" s="143" t="s">
        <v>307</v>
      </c>
      <c r="F150" s="143" t="s">
        <v>346</v>
      </c>
      <c r="G150" s="118" t="s">
        <v>48</v>
      </c>
      <c r="H150" s="180" t="s">
        <v>34</v>
      </c>
      <c r="I150" s="180"/>
      <c r="J150" s="180"/>
      <c r="K150" s="10" t="s">
        <v>39</v>
      </c>
      <c r="L150" s="10" t="s">
        <v>65</v>
      </c>
      <c r="M150" s="35">
        <v>1410190420</v>
      </c>
      <c r="N150" s="35">
        <v>414</v>
      </c>
      <c r="O150" s="65">
        <v>3630.6</v>
      </c>
      <c r="P150" s="110">
        <v>0</v>
      </c>
      <c r="Q150" s="110">
        <v>0</v>
      </c>
      <c r="R150" s="95"/>
    </row>
    <row r="151" spans="1:18" s="1" customFormat="1" ht="133.19999999999999" customHeight="1">
      <c r="A151" s="118" t="s">
        <v>154</v>
      </c>
      <c r="B151" s="109" t="s">
        <v>385</v>
      </c>
      <c r="C151" s="26"/>
      <c r="D151" s="30"/>
      <c r="E151" s="143" t="s">
        <v>307</v>
      </c>
      <c r="F151" s="140" t="s">
        <v>331</v>
      </c>
      <c r="G151" s="133" t="s">
        <v>115</v>
      </c>
      <c r="H151" s="65">
        <v>45322.7</v>
      </c>
      <c r="I151" s="65">
        <v>45322.7</v>
      </c>
      <c r="J151" s="65">
        <v>45322.7</v>
      </c>
      <c r="K151" s="10" t="s">
        <v>39</v>
      </c>
      <c r="L151" s="10" t="s">
        <v>65</v>
      </c>
      <c r="M151" s="35" t="s">
        <v>188</v>
      </c>
      <c r="N151" s="35">
        <v>414</v>
      </c>
      <c r="O151" s="65">
        <v>45322.7</v>
      </c>
      <c r="P151" s="35">
        <v>9064.5400000000009</v>
      </c>
      <c r="Q151" s="110">
        <v>0</v>
      </c>
      <c r="R151" s="95"/>
    </row>
    <row r="152" spans="1:18" s="1" customFormat="1" ht="132" customHeight="1">
      <c r="A152" s="118" t="s">
        <v>155</v>
      </c>
      <c r="B152" s="109" t="s">
        <v>425</v>
      </c>
      <c r="C152" s="26"/>
      <c r="D152" s="30"/>
      <c r="E152" s="143" t="s">
        <v>307</v>
      </c>
      <c r="F152" s="166" t="s">
        <v>332</v>
      </c>
      <c r="G152" s="133" t="s">
        <v>115</v>
      </c>
      <c r="H152" s="180" t="s">
        <v>34</v>
      </c>
      <c r="I152" s="180"/>
      <c r="J152" s="180"/>
      <c r="K152" s="10" t="s">
        <v>39</v>
      </c>
      <c r="L152" s="10" t="s">
        <v>65</v>
      </c>
      <c r="M152" s="35">
        <v>1410190420</v>
      </c>
      <c r="N152" s="35">
        <v>414</v>
      </c>
      <c r="O152" s="82">
        <v>600</v>
      </c>
      <c r="P152" s="110">
        <v>3377.84</v>
      </c>
      <c r="Q152" s="110">
        <v>0</v>
      </c>
      <c r="R152" s="95"/>
    </row>
    <row r="153" spans="1:18" s="1" customFormat="1" ht="123" customHeight="1">
      <c r="A153" s="118" t="s">
        <v>8</v>
      </c>
      <c r="B153" s="109" t="s">
        <v>418</v>
      </c>
      <c r="C153" s="26"/>
      <c r="D153" s="30"/>
      <c r="E153" s="184" t="s">
        <v>307</v>
      </c>
      <c r="F153" s="184"/>
      <c r="G153" s="133" t="s">
        <v>290</v>
      </c>
      <c r="H153" s="110">
        <v>938651.5</v>
      </c>
      <c r="I153" s="110">
        <v>345765.1</v>
      </c>
      <c r="J153" s="110">
        <v>345765.1</v>
      </c>
      <c r="K153" s="10" t="s">
        <v>24</v>
      </c>
      <c r="L153" s="10" t="s">
        <v>25</v>
      </c>
      <c r="M153" s="10" t="s">
        <v>66</v>
      </c>
      <c r="N153" s="10" t="s">
        <v>36</v>
      </c>
      <c r="O153" s="65">
        <v>171265.1</v>
      </c>
      <c r="P153" s="32">
        <v>174500</v>
      </c>
      <c r="Q153" s="110">
        <v>0</v>
      </c>
      <c r="R153" s="95"/>
    </row>
    <row r="154" spans="1:18" s="1" customFormat="1" ht="123" customHeight="1">
      <c r="A154" s="118" t="s">
        <v>9</v>
      </c>
      <c r="B154" s="7" t="s">
        <v>419</v>
      </c>
      <c r="C154" s="26"/>
      <c r="D154" s="30"/>
      <c r="E154" s="143" t="s">
        <v>307</v>
      </c>
      <c r="F154" s="140" t="s">
        <v>333</v>
      </c>
      <c r="G154" s="133" t="s">
        <v>115</v>
      </c>
      <c r="H154" s="180" t="s">
        <v>34</v>
      </c>
      <c r="I154" s="180"/>
      <c r="J154" s="180"/>
      <c r="K154" s="10" t="s">
        <v>44</v>
      </c>
      <c r="L154" s="10" t="s">
        <v>38</v>
      </c>
      <c r="M154" s="10" t="s">
        <v>79</v>
      </c>
      <c r="N154" s="10" t="s">
        <v>36</v>
      </c>
      <c r="O154" s="82">
        <v>1100</v>
      </c>
      <c r="P154" s="110">
        <v>2500</v>
      </c>
      <c r="Q154" s="110">
        <v>0</v>
      </c>
      <c r="R154" s="95"/>
    </row>
    <row r="155" spans="1:18" s="1" customFormat="1" ht="130.94999999999999" customHeight="1">
      <c r="A155" s="118" t="s">
        <v>10</v>
      </c>
      <c r="B155" s="109" t="s">
        <v>355</v>
      </c>
      <c r="C155" s="26"/>
      <c r="D155" s="30"/>
      <c r="E155" s="143"/>
      <c r="F155" s="143"/>
      <c r="G155" s="118" t="s">
        <v>49</v>
      </c>
      <c r="H155" s="180" t="s">
        <v>34</v>
      </c>
      <c r="I155" s="181"/>
      <c r="J155" s="181"/>
      <c r="K155" s="10" t="s">
        <v>44</v>
      </c>
      <c r="L155" s="10" t="s">
        <v>38</v>
      </c>
      <c r="M155" s="10" t="s">
        <v>52</v>
      </c>
      <c r="N155" s="10" t="s">
        <v>36</v>
      </c>
      <c r="O155" s="110">
        <v>0</v>
      </c>
      <c r="P155" s="110">
        <v>312760.98</v>
      </c>
      <c r="Q155" s="110">
        <v>0</v>
      </c>
      <c r="R155" s="93"/>
    </row>
    <row r="156" spans="1:18" s="1" customFormat="1" ht="144.6" customHeight="1">
      <c r="A156" s="118" t="s">
        <v>11</v>
      </c>
      <c r="B156" s="11" t="s">
        <v>390</v>
      </c>
      <c r="C156" s="26"/>
      <c r="D156" s="30"/>
      <c r="E156" s="143" t="s">
        <v>307</v>
      </c>
      <c r="F156" s="140" t="s">
        <v>334</v>
      </c>
      <c r="G156" s="133" t="s">
        <v>111</v>
      </c>
      <c r="H156" s="180" t="s">
        <v>34</v>
      </c>
      <c r="I156" s="181"/>
      <c r="J156" s="181"/>
      <c r="K156" s="10" t="s">
        <v>22</v>
      </c>
      <c r="L156" s="10" t="s">
        <v>44</v>
      </c>
      <c r="M156" s="10" t="s">
        <v>68</v>
      </c>
      <c r="N156" s="10" t="s">
        <v>36</v>
      </c>
      <c r="O156" s="66">
        <v>11000</v>
      </c>
      <c r="P156" s="110">
        <v>178100</v>
      </c>
      <c r="Q156" s="110">
        <v>178100</v>
      </c>
      <c r="R156" s="95"/>
    </row>
    <row r="157" spans="1:18" s="1" customFormat="1" ht="70.95" customHeight="1">
      <c r="A157" s="118" t="s">
        <v>12</v>
      </c>
      <c r="B157" s="8" t="s">
        <v>303</v>
      </c>
      <c r="C157" s="26"/>
      <c r="D157" s="30"/>
      <c r="E157" s="184" t="s">
        <v>307</v>
      </c>
      <c r="F157" s="184"/>
      <c r="G157" s="133" t="s">
        <v>115</v>
      </c>
      <c r="H157" s="180" t="s">
        <v>34</v>
      </c>
      <c r="I157" s="181"/>
      <c r="J157" s="181"/>
      <c r="K157" s="10" t="s">
        <v>65</v>
      </c>
      <c r="L157" s="10" t="s">
        <v>25</v>
      </c>
      <c r="M157" s="10" t="s">
        <v>69</v>
      </c>
      <c r="N157" s="10" t="s">
        <v>36</v>
      </c>
      <c r="O157" s="70">
        <v>2400</v>
      </c>
      <c r="P157" s="110">
        <v>5600</v>
      </c>
      <c r="Q157" s="110">
        <v>0</v>
      </c>
      <c r="R157" s="95"/>
    </row>
    <row r="158" spans="1:18" s="1" customFormat="1" ht="160.80000000000001" customHeight="1">
      <c r="A158" s="118" t="s">
        <v>13</v>
      </c>
      <c r="B158" s="11" t="s">
        <v>359</v>
      </c>
      <c r="C158" s="26"/>
      <c r="D158" s="30"/>
      <c r="E158" s="143" t="s">
        <v>307</v>
      </c>
      <c r="F158" s="140" t="s">
        <v>335</v>
      </c>
      <c r="G158" s="133" t="s">
        <v>111</v>
      </c>
      <c r="H158" s="180" t="s">
        <v>34</v>
      </c>
      <c r="I158" s="181"/>
      <c r="J158" s="181"/>
      <c r="K158" s="10" t="s">
        <v>22</v>
      </c>
      <c r="L158" s="10" t="s">
        <v>44</v>
      </c>
      <c r="M158" s="10" t="s">
        <v>75</v>
      </c>
      <c r="N158" s="10" t="s">
        <v>36</v>
      </c>
      <c r="O158" s="110">
        <v>6000</v>
      </c>
      <c r="P158" s="110">
        <v>95700</v>
      </c>
      <c r="Q158" s="110">
        <v>95700</v>
      </c>
      <c r="R158" s="95"/>
    </row>
    <row r="159" spans="1:18" s="1" customFormat="1" ht="136.19999999999999" customHeight="1">
      <c r="A159" s="118" t="s">
        <v>14</v>
      </c>
      <c r="B159" s="109" t="s">
        <v>336</v>
      </c>
      <c r="C159" s="26"/>
      <c r="D159" s="30"/>
      <c r="E159" s="184" t="s">
        <v>307</v>
      </c>
      <c r="F159" s="184"/>
      <c r="G159" s="133" t="s">
        <v>116</v>
      </c>
      <c r="H159" s="180" t="s">
        <v>34</v>
      </c>
      <c r="I159" s="181"/>
      <c r="J159" s="181"/>
      <c r="K159" s="10" t="s">
        <v>65</v>
      </c>
      <c r="L159" s="10" t="s">
        <v>25</v>
      </c>
      <c r="M159" s="10" t="s">
        <v>76</v>
      </c>
      <c r="N159" s="10" t="s">
        <v>36</v>
      </c>
      <c r="O159" s="110">
        <v>0</v>
      </c>
      <c r="P159" s="110">
        <v>18000</v>
      </c>
      <c r="Q159" s="110">
        <v>756500</v>
      </c>
      <c r="R159" s="95"/>
    </row>
    <row r="160" spans="1:18" s="1" customFormat="1" ht="127.2" customHeight="1">
      <c r="A160" s="118" t="s">
        <v>15</v>
      </c>
      <c r="B160" s="109" t="s">
        <v>337</v>
      </c>
      <c r="C160" s="26"/>
      <c r="D160" s="30"/>
      <c r="E160" s="54"/>
      <c r="F160" s="54"/>
      <c r="G160" s="142" t="s">
        <v>115</v>
      </c>
      <c r="H160" s="118"/>
      <c r="I160" s="118"/>
      <c r="J160" s="118"/>
      <c r="K160" s="54"/>
      <c r="L160" s="54"/>
      <c r="M160" s="54"/>
      <c r="N160" s="54"/>
      <c r="O160" s="110">
        <f>O162</f>
        <v>134156.29999999999</v>
      </c>
      <c r="P160" s="110">
        <f>P162+P163</f>
        <v>26831.26</v>
      </c>
      <c r="Q160" s="110">
        <f>Q162+Q163</f>
        <v>0</v>
      </c>
      <c r="R160" s="95"/>
    </row>
    <row r="161" spans="1:18" s="1" customFormat="1" ht="24" customHeight="1">
      <c r="A161" s="118"/>
      <c r="B161" s="109" t="s">
        <v>42</v>
      </c>
      <c r="C161" s="26"/>
      <c r="D161" s="30"/>
      <c r="E161" s="143"/>
      <c r="F161" s="143"/>
      <c r="G161" s="118"/>
      <c r="H161" s="118"/>
      <c r="I161" s="118"/>
      <c r="J161" s="118"/>
      <c r="K161" s="10"/>
      <c r="L161" s="10"/>
      <c r="M161" s="10"/>
      <c r="N161" s="10"/>
      <c r="O161" s="83"/>
      <c r="P161" s="110"/>
      <c r="Q161" s="110"/>
      <c r="R161" s="95"/>
    </row>
    <row r="162" spans="1:18" s="1" customFormat="1" ht="138" customHeight="1">
      <c r="A162" s="118" t="s">
        <v>156</v>
      </c>
      <c r="B162" s="53" t="s">
        <v>364</v>
      </c>
      <c r="C162" s="26"/>
      <c r="D162" s="30"/>
      <c r="E162" s="143" t="s">
        <v>307</v>
      </c>
      <c r="F162" s="140" t="s">
        <v>338</v>
      </c>
      <c r="G162" s="133" t="s">
        <v>115</v>
      </c>
      <c r="H162" s="110">
        <v>134156.29999999999</v>
      </c>
      <c r="I162" s="110">
        <v>134156.29999999999</v>
      </c>
      <c r="J162" s="110">
        <v>134156.29999999999</v>
      </c>
      <c r="K162" s="10" t="s">
        <v>43</v>
      </c>
      <c r="L162" s="10" t="s">
        <v>25</v>
      </c>
      <c r="M162" s="10" t="s">
        <v>195</v>
      </c>
      <c r="N162" s="10" t="s">
        <v>36</v>
      </c>
      <c r="O162" s="110">
        <v>134156.29999999999</v>
      </c>
      <c r="P162" s="110">
        <v>26831.26</v>
      </c>
      <c r="Q162" s="110">
        <v>0</v>
      </c>
      <c r="R162" s="95"/>
    </row>
    <row r="163" spans="1:18" s="1" customFormat="1" ht="138.6" customHeight="1">
      <c r="A163" s="118" t="s">
        <v>16</v>
      </c>
      <c r="B163" s="53" t="s">
        <v>339</v>
      </c>
      <c r="C163" s="26"/>
      <c r="D163" s="30"/>
      <c r="E163" s="143" t="s">
        <v>307</v>
      </c>
      <c r="F163" s="140" t="s">
        <v>338</v>
      </c>
      <c r="G163" s="133" t="s">
        <v>289</v>
      </c>
      <c r="H163" s="110">
        <v>44700</v>
      </c>
      <c r="I163" s="110">
        <v>21700.85</v>
      </c>
      <c r="J163" s="110">
        <v>21700.85</v>
      </c>
      <c r="K163" s="10" t="s">
        <v>43</v>
      </c>
      <c r="L163" s="10" t="s">
        <v>25</v>
      </c>
      <c r="M163" s="10" t="s">
        <v>214</v>
      </c>
      <c r="N163" s="10" t="s">
        <v>36</v>
      </c>
      <c r="O163" s="110">
        <v>21700.85</v>
      </c>
      <c r="P163" s="110">
        <v>0</v>
      </c>
      <c r="Q163" s="110">
        <v>0</v>
      </c>
      <c r="R163" s="95"/>
    </row>
    <row r="164" spans="1:18" s="1" customFormat="1" ht="124.95" customHeight="1">
      <c r="A164" s="118" t="s">
        <v>27</v>
      </c>
      <c r="B164" s="7" t="s">
        <v>340</v>
      </c>
      <c r="C164" s="26"/>
      <c r="D164" s="30"/>
      <c r="E164" s="143" t="s">
        <v>307</v>
      </c>
      <c r="F164" s="140" t="s">
        <v>341</v>
      </c>
      <c r="G164" s="118" t="s">
        <v>48</v>
      </c>
      <c r="H164" s="180" t="s">
        <v>34</v>
      </c>
      <c r="I164" s="181"/>
      <c r="J164" s="181"/>
      <c r="K164" s="10" t="s">
        <v>43</v>
      </c>
      <c r="L164" s="10" t="s">
        <v>25</v>
      </c>
      <c r="M164" s="10" t="s">
        <v>72</v>
      </c>
      <c r="N164" s="10" t="s">
        <v>36</v>
      </c>
      <c r="O164" s="110">
        <v>11292.6</v>
      </c>
      <c r="P164" s="110">
        <v>0</v>
      </c>
      <c r="Q164" s="110">
        <v>0</v>
      </c>
      <c r="R164" s="93"/>
    </row>
    <row r="165" spans="1:18" s="1" customFormat="1" ht="73.2" customHeight="1">
      <c r="A165" s="118" t="s">
        <v>90</v>
      </c>
      <c r="B165" s="34" t="s">
        <v>136</v>
      </c>
      <c r="C165" s="40"/>
      <c r="D165" s="41"/>
      <c r="E165" s="184" t="s">
        <v>307</v>
      </c>
      <c r="F165" s="184"/>
      <c r="G165" s="137" t="s">
        <v>112</v>
      </c>
      <c r="H165" s="110">
        <v>271053.09999999998</v>
      </c>
      <c r="I165" s="110">
        <v>28133.3</v>
      </c>
      <c r="J165" s="110">
        <v>28133.3</v>
      </c>
      <c r="K165" s="35" t="s">
        <v>87</v>
      </c>
      <c r="L165" s="35" t="s">
        <v>88</v>
      </c>
      <c r="M165" s="35" t="s">
        <v>89</v>
      </c>
      <c r="N165" s="35">
        <v>414</v>
      </c>
      <c r="O165" s="110">
        <v>28133.3</v>
      </c>
      <c r="P165" s="110">
        <v>0</v>
      </c>
      <c r="Q165" s="110">
        <v>0</v>
      </c>
      <c r="R165" s="95"/>
    </row>
    <row r="166" spans="1:18" s="1" customFormat="1" ht="144.6" customHeight="1">
      <c r="A166" s="118" t="s">
        <v>94</v>
      </c>
      <c r="B166" s="44" t="s">
        <v>391</v>
      </c>
      <c r="C166" s="40"/>
      <c r="D166" s="41"/>
      <c r="E166" s="143" t="s">
        <v>307</v>
      </c>
      <c r="F166" s="143" t="s">
        <v>338</v>
      </c>
      <c r="G166" s="133" t="s">
        <v>115</v>
      </c>
      <c r="H166" s="180" t="s">
        <v>34</v>
      </c>
      <c r="I166" s="181"/>
      <c r="J166" s="181"/>
      <c r="K166" s="35">
        <v>11</v>
      </c>
      <c r="L166" s="10" t="s">
        <v>25</v>
      </c>
      <c r="M166" s="10" t="s">
        <v>72</v>
      </c>
      <c r="N166" s="35">
        <v>414</v>
      </c>
      <c r="O166" s="110">
        <v>1200</v>
      </c>
      <c r="P166" s="110">
        <v>2800</v>
      </c>
      <c r="Q166" s="110">
        <v>0</v>
      </c>
      <c r="R166" s="95"/>
    </row>
    <row r="167" spans="1:18" s="1" customFormat="1" ht="115.95" customHeight="1">
      <c r="A167" s="118" t="s">
        <v>95</v>
      </c>
      <c r="B167" s="109" t="s">
        <v>357</v>
      </c>
      <c r="C167" s="40"/>
      <c r="D167" s="41"/>
      <c r="E167" s="184" t="s">
        <v>307</v>
      </c>
      <c r="F167" s="184"/>
      <c r="G167" s="133" t="s">
        <v>115</v>
      </c>
      <c r="H167" s="180" t="s">
        <v>34</v>
      </c>
      <c r="I167" s="181"/>
      <c r="J167" s="181"/>
      <c r="K167" s="10" t="s">
        <v>23</v>
      </c>
      <c r="L167" s="10" t="s">
        <v>23</v>
      </c>
      <c r="M167" s="10" t="s">
        <v>97</v>
      </c>
      <c r="N167" s="10" t="s">
        <v>36</v>
      </c>
      <c r="O167" s="110">
        <v>4500</v>
      </c>
      <c r="P167" s="110">
        <v>10500</v>
      </c>
      <c r="Q167" s="110">
        <v>0</v>
      </c>
      <c r="R167" s="95"/>
    </row>
    <row r="168" spans="1:18" s="1" customFormat="1" ht="79.2" customHeight="1">
      <c r="A168" s="180" t="s">
        <v>96</v>
      </c>
      <c r="B168" s="202" t="s">
        <v>342</v>
      </c>
      <c r="C168" s="40"/>
      <c r="D168" s="41"/>
      <c r="E168" s="184" t="s">
        <v>307</v>
      </c>
      <c r="F168" s="184" t="s">
        <v>343</v>
      </c>
      <c r="G168" s="180" t="s">
        <v>115</v>
      </c>
      <c r="H168" s="208">
        <v>1008300</v>
      </c>
      <c r="I168" s="208">
        <v>1008300</v>
      </c>
      <c r="J168" s="208">
        <v>1008300</v>
      </c>
      <c r="K168" s="10" t="s">
        <v>24</v>
      </c>
      <c r="L168" s="10" t="s">
        <v>25</v>
      </c>
      <c r="M168" s="10" t="s">
        <v>281</v>
      </c>
      <c r="N168" s="10" t="s">
        <v>36</v>
      </c>
      <c r="O168" s="110">
        <v>697300</v>
      </c>
      <c r="P168" s="110">
        <v>294051</v>
      </c>
      <c r="Q168" s="110">
        <v>0</v>
      </c>
      <c r="R168" s="95"/>
    </row>
    <row r="169" spans="1:18" s="1" customFormat="1" ht="49.95" customHeight="1">
      <c r="A169" s="185"/>
      <c r="B169" s="202"/>
      <c r="C169" s="40"/>
      <c r="D169" s="41"/>
      <c r="E169" s="185"/>
      <c r="F169" s="185"/>
      <c r="G169" s="185"/>
      <c r="H169" s="208"/>
      <c r="I169" s="208"/>
      <c r="J169" s="208"/>
      <c r="K169" s="10" t="s">
        <v>22</v>
      </c>
      <c r="L169" s="10" t="s">
        <v>44</v>
      </c>
      <c r="M169" s="10" t="s">
        <v>75</v>
      </c>
      <c r="N169" s="10" t="s">
        <v>36</v>
      </c>
      <c r="O169" s="110">
        <v>43430</v>
      </c>
      <c r="P169" s="110">
        <v>2380</v>
      </c>
      <c r="Q169" s="110">
        <v>0</v>
      </c>
      <c r="R169" s="95"/>
    </row>
    <row r="170" spans="1:18" s="1" customFormat="1" ht="19.2" customHeight="1">
      <c r="A170" s="122"/>
      <c r="B170" s="53" t="s">
        <v>42</v>
      </c>
      <c r="C170" s="40"/>
      <c r="D170" s="41"/>
      <c r="E170" s="144"/>
      <c r="F170" s="144"/>
      <c r="G170" s="122"/>
      <c r="H170" s="110"/>
      <c r="I170" s="110"/>
      <c r="J170" s="110"/>
      <c r="K170" s="10"/>
      <c r="L170" s="10"/>
      <c r="M170" s="10"/>
      <c r="N170" s="10"/>
      <c r="O170" s="110"/>
      <c r="P170" s="110"/>
      <c r="Q170" s="110"/>
      <c r="R170" s="95"/>
    </row>
    <row r="171" spans="1:18" s="1" customFormat="1" ht="49.5" customHeight="1">
      <c r="A171" s="203" t="s">
        <v>285</v>
      </c>
      <c r="B171" s="205" t="s">
        <v>344</v>
      </c>
      <c r="C171" s="40"/>
      <c r="D171" s="41"/>
      <c r="E171" s="178" t="s">
        <v>307</v>
      </c>
      <c r="F171" s="178" t="s">
        <v>343</v>
      </c>
      <c r="G171" s="178" t="s">
        <v>115</v>
      </c>
      <c r="H171" s="182">
        <f>H168-H173</f>
        <v>862387.19999999995</v>
      </c>
      <c r="I171" s="182">
        <f>I168-I173</f>
        <v>862387.19999999995</v>
      </c>
      <c r="J171" s="182">
        <f>J168-J173</f>
        <v>862387.19999999995</v>
      </c>
      <c r="K171" s="10" t="s">
        <v>24</v>
      </c>
      <c r="L171" s="10" t="s">
        <v>25</v>
      </c>
      <c r="M171" s="10" t="s">
        <v>281</v>
      </c>
      <c r="N171" s="10" t="s">
        <v>36</v>
      </c>
      <c r="O171" s="110">
        <f>O168-O173</f>
        <v>580569.80000000005</v>
      </c>
      <c r="P171" s="110">
        <v>264868.40000000002</v>
      </c>
      <c r="Q171" s="110">
        <v>0</v>
      </c>
      <c r="R171" s="95"/>
    </row>
    <row r="172" spans="1:18" s="1" customFormat="1" ht="72.599999999999994" customHeight="1">
      <c r="A172" s="204"/>
      <c r="B172" s="206"/>
      <c r="C172" s="40"/>
      <c r="D172" s="41"/>
      <c r="E172" s="179"/>
      <c r="F172" s="179"/>
      <c r="G172" s="179"/>
      <c r="H172" s="183"/>
      <c r="I172" s="183"/>
      <c r="J172" s="183"/>
      <c r="K172" s="10" t="s">
        <v>22</v>
      </c>
      <c r="L172" s="10" t="s">
        <v>44</v>
      </c>
      <c r="M172" s="10" t="s">
        <v>75</v>
      </c>
      <c r="N172" s="10" t="s">
        <v>36</v>
      </c>
      <c r="O172" s="110">
        <v>41120</v>
      </c>
      <c r="P172" s="110">
        <v>2380</v>
      </c>
      <c r="Q172" s="110">
        <v>0</v>
      </c>
      <c r="R172" s="95"/>
    </row>
    <row r="173" spans="1:18" s="1" customFormat="1" ht="49.95" customHeight="1">
      <c r="A173" s="203" t="s">
        <v>286</v>
      </c>
      <c r="B173" s="205" t="s">
        <v>356</v>
      </c>
      <c r="C173" s="40"/>
      <c r="D173" s="41"/>
      <c r="E173" s="178" t="s">
        <v>307</v>
      </c>
      <c r="F173" s="178" t="s">
        <v>343</v>
      </c>
      <c r="G173" s="178" t="s">
        <v>115</v>
      </c>
      <c r="H173" s="182">
        <v>145912.79999999999</v>
      </c>
      <c r="I173" s="182">
        <v>145912.79999999999</v>
      </c>
      <c r="J173" s="182">
        <v>145912.79999999999</v>
      </c>
      <c r="K173" s="10" t="s">
        <v>24</v>
      </c>
      <c r="L173" s="10" t="s">
        <v>25</v>
      </c>
      <c r="M173" s="10" t="s">
        <v>281</v>
      </c>
      <c r="N173" s="10" t="s">
        <v>36</v>
      </c>
      <c r="O173" s="110">
        <v>116730.2</v>
      </c>
      <c r="P173" s="110">
        <v>29182.6</v>
      </c>
      <c r="Q173" s="110">
        <v>0</v>
      </c>
      <c r="R173" s="95"/>
    </row>
    <row r="174" spans="1:18" s="1" customFormat="1" ht="71.400000000000006" customHeight="1">
      <c r="A174" s="204"/>
      <c r="B174" s="206"/>
      <c r="C174" s="40"/>
      <c r="D174" s="41"/>
      <c r="E174" s="179"/>
      <c r="F174" s="179"/>
      <c r="G174" s="179"/>
      <c r="H174" s="183"/>
      <c r="I174" s="183"/>
      <c r="J174" s="183"/>
      <c r="K174" s="10" t="s">
        <v>22</v>
      </c>
      <c r="L174" s="10" t="s">
        <v>44</v>
      </c>
      <c r="M174" s="10" t="s">
        <v>75</v>
      </c>
      <c r="N174" s="10" t="s">
        <v>36</v>
      </c>
      <c r="O174" s="110">
        <v>2310</v>
      </c>
      <c r="P174" s="110">
        <v>0</v>
      </c>
      <c r="Q174" s="110">
        <v>0</v>
      </c>
      <c r="R174" s="95"/>
    </row>
    <row r="175" spans="1:18" s="1" customFormat="1" ht="115.95" customHeight="1">
      <c r="A175" s="118" t="s">
        <v>98</v>
      </c>
      <c r="B175" s="53" t="s">
        <v>420</v>
      </c>
      <c r="C175" s="40"/>
      <c r="D175" s="41"/>
      <c r="E175" s="143"/>
      <c r="F175" s="143"/>
      <c r="G175" s="133" t="s">
        <v>115</v>
      </c>
      <c r="H175" s="83"/>
      <c r="I175" s="83"/>
      <c r="J175" s="83"/>
      <c r="K175" s="10"/>
      <c r="L175" s="10"/>
      <c r="M175" s="10"/>
      <c r="N175" s="10"/>
      <c r="O175" s="83">
        <f>O177+O178+O179+O180+O181+O182</f>
        <v>307845.7</v>
      </c>
      <c r="P175" s="83">
        <f>P177+P178+P179+P180+P181+P182</f>
        <v>3099</v>
      </c>
      <c r="Q175" s="83">
        <f>Q177+Q178+Q179+Q180+Q181+Q182</f>
        <v>0</v>
      </c>
      <c r="R175" s="95"/>
    </row>
    <row r="176" spans="1:18" s="1" customFormat="1" ht="22.2" customHeight="1">
      <c r="A176" s="118"/>
      <c r="B176" s="53" t="s">
        <v>42</v>
      </c>
      <c r="C176" s="40"/>
      <c r="D176" s="41"/>
      <c r="E176" s="143"/>
      <c r="F176" s="143"/>
      <c r="G176" s="122"/>
      <c r="H176" s="83"/>
      <c r="I176" s="83"/>
      <c r="J176" s="83"/>
      <c r="K176" s="10"/>
      <c r="L176" s="10"/>
      <c r="M176" s="10"/>
      <c r="N176" s="10"/>
      <c r="O176" s="83"/>
      <c r="P176" s="110"/>
      <c r="Q176" s="110"/>
      <c r="R176" s="95"/>
    </row>
    <row r="177" spans="1:18" s="1" customFormat="1" ht="42.6" customHeight="1">
      <c r="A177" s="180" t="s">
        <v>210</v>
      </c>
      <c r="B177" s="202" t="s">
        <v>392</v>
      </c>
      <c r="C177" s="40"/>
      <c r="D177" s="41"/>
      <c r="E177" s="184" t="s">
        <v>307</v>
      </c>
      <c r="F177" s="184"/>
      <c r="G177" s="180" t="s">
        <v>48</v>
      </c>
      <c r="H177" s="207">
        <v>99377.600000000006</v>
      </c>
      <c r="I177" s="207">
        <v>99377.600000000006</v>
      </c>
      <c r="J177" s="207">
        <v>99377.600000000006</v>
      </c>
      <c r="K177" s="10" t="s">
        <v>22</v>
      </c>
      <c r="L177" s="10" t="s">
        <v>74</v>
      </c>
      <c r="M177" s="10" t="s">
        <v>120</v>
      </c>
      <c r="N177" s="10" t="s">
        <v>36</v>
      </c>
      <c r="O177" s="124">
        <v>98377.600000000006</v>
      </c>
      <c r="P177" s="110">
        <v>0</v>
      </c>
      <c r="Q177" s="110">
        <v>0</v>
      </c>
      <c r="R177" s="96"/>
    </row>
    <row r="178" spans="1:18" s="1" customFormat="1" ht="29.4" customHeight="1">
      <c r="A178" s="185"/>
      <c r="B178" s="202"/>
      <c r="C178" s="40"/>
      <c r="D178" s="41"/>
      <c r="E178" s="185"/>
      <c r="F178" s="185"/>
      <c r="G178" s="185"/>
      <c r="H178" s="207"/>
      <c r="I178" s="207"/>
      <c r="J178" s="207"/>
      <c r="K178" s="10" t="s">
        <v>22</v>
      </c>
      <c r="L178" s="10" t="s">
        <v>74</v>
      </c>
      <c r="M178" s="10" t="s">
        <v>172</v>
      </c>
      <c r="N178" s="10" t="s">
        <v>36</v>
      </c>
      <c r="O178" s="124">
        <v>10895.7</v>
      </c>
      <c r="P178" s="110">
        <v>0</v>
      </c>
      <c r="Q178" s="110">
        <v>0</v>
      </c>
      <c r="R178" s="95"/>
    </row>
    <row r="179" spans="1:18" s="1" customFormat="1" ht="90" customHeight="1">
      <c r="A179" s="118" t="s">
        <v>211</v>
      </c>
      <c r="B179" s="152" t="s">
        <v>393</v>
      </c>
      <c r="C179" s="40"/>
      <c r="D179" s="41"/>
      <c r="E179" s="184" t="s">
        <v>307</v>
      </c>
      <c r="F179" s="184"/>
      <c r="G179" s="118" t="s">
        <v>48</v>
      </c>
      <c r="H179" s="67">
        <v>6851.7</v>
      </c>
      <c r="I179" s="67">
        <v>6851.7</v>
      </c>
      <c r="J179" s="67">
        <v>6851.7</v>
      </c>
      <c r="K179" s="10" t="s">
        <v>22</v>
      </c>
      <c r="L179" s="10" t="s">
        <v>74</v>
      </c>
      <c r="M179" s="10" t="s">
        <v>121</v>
      </c>
      <c r="N179" s="10" t="s">
        <v>36</v>
      </c>
      <c r="O179" s="67">
        <v>8781.2999999999993</v>
      </c>
      <c r="P179" s="110">
        <v>0</v>
      </c>
      <c r="Q179" s="110">
        <v>0</v>
      </c>
      <c r="R179" s="95"/>
    </row>
    <row r="180" spans="1:18" s="1" customFormat="1" ht="69.599999999999994" customHeight="1">
      <c r="A180" s="118" t="s">
        <v>212</v>
      </c>
      <c r="B180" s="152" t="s">
        <v>394</v>
      </c>
      <c r="C180" s="40"/>
      <c r="D180" s="41"/>
      <c r="E180" s="184" t="s">
        <v>307</v>
      </c>
      <c r="F180" s="184"/>
      <c r="G180" s="118" t="s">
        <v>48</v>
      </c>
      <c r="H180" s="124">
        <v>187170.7</v>
      </c>
      <c r="I180" s="124">
        <v>187170.7</v>
      </c>
      <c r="J180" s="124">
        <v>187170.7</v>
      </c>
      <c r="K180" s="10" t="s">
        <v>22</v>
      </c>
      <c r="L180" s="10" t="s">
        <v>74</v>
      </c>
      <c r="M180" s="10" t="s">
        <v>122</v>
      </c>
      <c r="N180" s="10" t="s">
        <v>36</v>
      </c>
      <c r="O180" s="124">
        <v>185241.1</v>
      </c>
      <c r="P180" s="110">
        <v>0</v>
      </c>
      <c r="Q180" s="110">
        <v>0</v>
      </c>
      <c r="R180" s="95"/>
    </row>
    <row r="181" spans="1:18" s="1" customFormat="1" ht="71.400000000000006" customHeight="1">
      <c r="A181" s="131" t="s">
        <v>283</v>
      </c>
      <c r="B181" s="148" t="s">
        <v>360</v>
      </c>
      <c r="C181" s="40"/>
      <c r="D181" s="41"/>
      <c r="E181" s="184" t="s">
        <v>307</v>
      </c>
      <c r="F181" s="184"/>
      <c r="G181" s="142" t="s">
        <v>115</v>
      </c>
      <c r="H181" s="180" t="s">
        <v>34</v>
      </c>
      <c r="I181" s="181"/>
      <c r="J181" s="181"/>
      <c r="K181" s="10" t="s">
        <v>24</v>
      </c>
      <c r="L181" s="10" t="s">
        <v>25</v>
      </c>
      <c r="M181" s="10" t="s">
        <v>197</v>
      </c>
      <c r="N181" s="10" t="s">
        <v>36</v>
      </c>
      <c r="O181" s="55">
        <v>950</v>
      </c>
      <c r="P181" s="110">
        <v>699</v>
      </c>
      <c r="Q181" s="110">
        <v>0</v>
      </c>
      <c r="R181" s="95"/>
    </row>
    <row r="182" spans="1:18" s="1" customFormat="1" ht="81" customHeight="1">
      <c r="A182" s="131" t="s">
        <v>284</v>
      </c>
      <c r="B182" s="152" t="s">
        <v>399</v>
      </c>
      <c r="C182" s="40"/>
      <c r="D182" s="41"/>
      <c r="E182" s="184" t="s">
        <v>307</v>
      </c>
      <c r="F182" s="184"/>
      <c r="G182" s="133" t="s">
        <v>115</v>
      </c>
      <c r="H182" s="180" t="s">
        <v>34</v>
      </c>
      <c r="I182" s="181"/>
      <c r="J182" s="181"/>
      <c r="K182" s="10" t="s">
        <v>24</v>
      </c>
      <c r="L182" s="10" t="s">
        <v>25</v>
      </c>
      <c r="M182" s="10" t="s">
        <v>197</v>
      </c>
      <c r="N182" s="10" t="s">
        <v>36</v>
      </c>
      <c r="O182" s="124">
        <v>3600</v>
      </c>
      <c r="P182" s="110">
        <v>2400</v>
      </c>
      <c r="Q182" s="110">
        <v>0</v>
      </c>
      <c r="R182" s="95"/>
    </row>
    <row r="183" spans="1:18" s="1" customFormat="1" ht="70.95" customHeight="1">
      <c r="A183" s="118" t="s">
        <v>99</v>
      </c>
      <c r="B183" s="148" t="s">
        <v>361</v>
      </c>
      <c r="C183" s="40"/>
      <c r="D183" s="41"/>
      <c r="E183" s="184" t="s">
        <v>307</v>
      </c>
      <c r="F183" s="184"/>
      <c r="G183" s="133" t="s">
        <v>115</v>
      </c>
      <c r="H183" s="180" t="s">
        <v>34</v>
      </c>
      <c r="I183" s="181"/>
      <c r="J183" s="181"/>
      <c r="K183" s="10" t="s">
        <v>43</v>
      </c>
      <c r="L183" s="10" t="s">
        <v>25</v>
      </c>
      <c r="M183" s="10" t="s">
        <v>72</v>
      </c>
      <c r="N183" s="10" t="s">
        <v>36</v>
      </c>
      <c r="O183" s="124">
        <v>1950</v>
      </c>
      <c r="P183" s="110">
        <v>4550</v>
      </c>
      <c r="Q183" s="110">
        <v>0</v>
      </c>
      <c r="R183" s="95"/>
    </row>
    <row r="184" spans="1:18" s="1" customFormat="1" ht="78" customHeight="1">
      <c r="A184" s="118" t="s">
        <v>100</v>
      </c>
      <c r="B184" s="138" t="s">
        <v>302</v>
      </c>
      <c r="C184" s="40"/>
      <c r="D184" s="41"/>
      <c r="E184" s="184" t="s">
        <v>307</v>
      </c>
      <c r="F184" s="184"/>
      <c r="G184" s="133" t="s">
        <v>115</v>
      </c>
      <c r="H184" s="180" t="s">
        <v>34</v>
      </c>
      <c r="I184" s="181"/>
      <c r="J184" s="181"/>
      <c r="K184" s="10" t="s">
        <v>24</v>
      </c>
      <c r="L184" s="10" t="s">
        <v>25</v>
      </c>
      <c r="M184" s="10" t="s">
        <v>178</v>
      </c>
      <c r="N184" s="10" t="s">
        <v>36</v>
      </c>
      <c r="O184" s="124">
        <v>1875</v>
      </c>
      <c r="P184" s="110">
        <v>2857.63</v>
      </c>
      <c r="Q184" s="110">
        <v>0</v>
      </c>
      <c r="R184" s="95"/>
    </row>
    <row r="185" spans="1:18" s="1" customFormat="1" ht="86.4" customHeight="1">
      <c r="A185" s="118" t="s">
        <v>213</v>
      </c>
      <c r="B185" s="152" t="s">
        <v>395</v>
      </c>
      <c r="C185" s="40"/>
      <c r="D185" s="41"/>
      <c r="E185" s="184" t="s">
        <v>307</v>
      </c>
      <c r="F185" s="184"/>
      <c r="G185" s="133" t="s">
        <v>115</v>
      </c>
      <c r="H185" s="180" t="s">
        <v>34</v>
      </c>
      <c r="I185" s="181"/>
      <c r="J185" s="181"/>
      <c r="K185" s="10" t="s">
        <v>38</v>
      </c>
      <c r="L185" s="10" t="s">
        <v>24</v>
      </c>
      <c r="M185" s="10" t="s">
        <v>179</v>
      </c>
      <c r="N185" s="10" t="s">
        <v>36</v>
      </c>
      <c r="O185" s="124">
        <v>1074</v>
      </c>
      <c r="P185" s="110">
        <v>2506</v>
      </c>
      <c r="Q185" s="110">
        <v>0</v>
      </c>
      <c r="R185" s="95"/>
    </row>
    <row r="186" spans="1:18" s="1" customFormat="1" ht="86.4" customHeight="1">
      <c r="A186" s="21" t="s">
        <v>41</v>
      </c>
      <c r="B186" s="25" t="s">
        <v>35</v>
      </c>
      <c r="C186" s="41"/>
      <c r="D186" s="41"/>
      <c r="E186" s="24"/>
      <c r="F186" s="24"/>
      <c r="G186" s="122"/>
      <c r="H186" s="21"/>
      <c r="I186" s="21"/>
      <c r="J186" s="24"/>
      <c r="K186" s="75"/>
      <c r="L186" s="75"/>
      <c r="M186" s="75"/>
      <c r="N186" s="75"/>
      <c r="O186" s="62">
        <f>O187+O188+O190+O209+O189</f>
        <v>1304090.1000000001</v>
      </c>
      <c r="P186" s="62">
        <f>P187+P188+P190+P209+P189</f>
        <v>1166565.1000000001</v>
      </c>
      <c r="Q186" s="62">
        <f>Q187+Q188+Q190+Q209+Q189</f>
        <v>559931.1</v>
      </c>
      <c r="R186" s="95"/>
    </row>
    <row r="187" spans="1:18" s="1" customFormat="1" ht="54" customHeight="1">
      <c r="A187" s="118" t="s">
        <v>4</v>
      </c>
      <c r="B187" s="11" t="s">
        <v>47</v>
      </c>
      <c r="C187" s="40"/>
      <c r="D187" s="41"/>
      <c r="E187" s="184" t="s">
        <v>114</v>
      </c>
      <c r="F187" s="184"/>
      <c r="G187" s="118" t="s">
        <v>111</v>
      </c>
      <c r="H187" s="118"/>
      <c r="I187" s="118"/>
      <c r="J187" s="83"/>
      <c r="K187" s="10" t="s">
        <v>22</v>
      </c>
      <c r="L187" s="10" t="s">
        <v>23</v>
      </c>
      <c r="M187" s="10" t="s">
        <v>70</v>
      </c>
      <c r="N187" s="10" t="s">
        <v>36</v>
      </c>
      <c r="O187" s="67">
        <v>72630.100000000006</v>
      </c>
      <c r="P187" s="67">
        <v>112200</v>
      </c>
      <c r="Q187" s="67">
        <v>33000</v>
      </c>
      <c r="R187" s="95"/>
    </row>
    <row r="188" spans="1:18" s="36" customFormat="1" ht="64.95" customHeight="1">
      <c r="A188" s="118" t="s">
        <v>18</v>
      </c>
      <c r="B188" s="11" t="s">
        <v>347</v>
      </c>
      <c r="C188" s="40"/>
      <c r="D188" s="41"/>
      <c r="E188" s="184" t="s">
        <v>114</v>
      </c>
      <c r="F188" s="184"/>
      <c r="G188" s="118" t="s">
        <v>112</v>
      </c>
      <c r="H188" s="110">
        <v>751193.8</v>
      </c>
      <c r="I188" s="110">
        <v>100560</v>
      </c>
      <c r="J188" s="110">
        <v>100560</v>
      </c>
      <c r="K188" s="10" t="s">
        <v>22</v>
      </c>
      <c r="L188" s="10" t="s">
        <v>23</v>
      </c>
      <c r="M188" s="10" t="s">
        <v>70</v>
      </c>
      <c r="N188" s="10" t="s">
        <v>36</v>
      </c>
      <c r="O188" s="67">
        <v>100560</v>
      </c>
      <c r="P188" s="110">
        <v>0</v>
      </c>
      <c r="Q188" s="110">
        <v>0</v>
      </c>
      <c r="R188" s="98"/>
    </row>
    <row r="189" spans="1:18" s="37" customFormat="1" ht="70.95" customHeight="1">
      <c r="A189" s="118" t="s">
        <v>5</v>
      </c>
      <c r="B189" s="11" t="s">
        <v>208</v>
      </c>
      <c r="C189" s="40"/>
      <c r="D189" s="41"/>
      <c r="E189" s="184" t="s">
        <v>114</v>
      </c>
      <c r="F189" s="184"/>
      <c r="G189" s="118" t="s">
        <v>48</v>
      </c>
      <c r="H189" s="119"/>
      <c r="I189" s="119"/>
      <c r="J189" s="119"/>
      <c r="K189" s="10" t="s">
        <v>22</v>
      </c>
      <c r="L189" s="10" t="s">
        <v>23</v>
      </c>
      <c r="M189" s="10" t="s">
        <v>70</v>
      </c>
      <c r="N189" s="10" t="s">
        <v>36</v>
      </c>
      <c r="O189" s="67">
        <v>700</v>
      </c>
      <c r="P189" s="110">
        <v>0</v>
      </c>
      <c r="Q189" s="110">
        <v>0</v>
      </c>
      <c r="R189" s="99"/>
    </row>
    <row r="190" spans="1:18" s="2" customFormat="1" ht="93.75" customHeight="1">
      <c r="A190" s="118" t="s">
        <v>6</v>
      </c>
      <c r="B190" s="11" t="s">
        <v>200</v>
      </c>
      <c r="C190" s="40"/>
      <c r="D190" s="41"/>
      <c r="E190" s="143"/>
      <c r="F190" s="143"/>
      <c r="G190" s="118"/>
      <c r="H190" s="119"/>
      <c r="I190" s="9"/>
      <c r="J190" s="9"/>
      <c r="K190" s="10"/>
      <c r="L190" s="10"/>
      <c r="M190" s="10"/>
      <c r="N190" s="10"/>
      <c r="O190" s="67">
        <f>O193++O194+O192</f>
        <v>1130200</v>
      </c>
      <c r="P190" s="67">
        <f>P193+P194+P192+P208</f>
        <v>984915.3</v>
      </c>
      <c r="Q190" s="67">
        <f>Q193+Q194+Q192+Q208</f>
        <v>454600</v>
      </c>
      <c r="R190" s="100"/>
    </row>
    <row r="191" spans="1:18" s="2" customFormat="1" ht="17.25" customHeight="1">
      <c r="A191" s="142"/>
      <c r="B191" s="11" t="s">
        <v>42</v>
      </c>
      <c r="C191" s="40"/>
      <c r="D191" s="41"/>
      <c r="E191" s="143"/>
      <c r="F191" s="143"/>
      <c r="G191" s="142"/>
      <c r="H191" s="145"/>
      <c r="I191" s="9"/>
      <c r="J191" s="9"/>
      <c r="K191" s="10"/>
      <c r="L191" s="10"/>
      <c r="M191" s="10"/>
      <c r="N191" s="10"/>
      <c r="O191" s="78"/>
      <c r="P191" s="78"/>
      <c r="Q191" s="78"/>
      <c r="R191" s="100"/>
    </row>
    <row r="192" spans="1:18" s="2" customFormat="1" ht="53.25" customHeight="1">
      <c r="A192" s="118" t="s">
        <v>151</v>
      </c>
      <c r="B192" s="6" t="s">
        <v>259</v>
      </c>
      <c r="C192" s="40"/>
      <c r="D192" s="41"/>
      <c r="E192" s="184" t="s">
        <v>113</v>
      </c>
      <c r="F192" s="184"/>
      <c r="G192" s="118" t="s">
        <v>115</v>
      </c>
      <c r="H192" s="110">
        <v>555682</v>
      </c>
      <c r="I192" s="110">
        <v>555682</v>
      </c>
      <c r="J192" s="110">
        <v>623800</v>
      </c>
      <c r="K192" s="10" t="s">
        <v>22</v>
      </c>
      <c r="L192" s="10" t="s">
        <v>23</v>
      </c>
      <c r="M192" s="10" t="s">
        <v>205</v>
      </c>
      <c r="N192" s="10" t="s">
        <v>36</v>
      </c>
      <c r="O192" s="67">
        <f>28400+444300</f>
        <v>472700</v>
      </c>
      <c r="P192" s="67">
        <f>9100+142000</f>
        <v>151100</v>
      </c>
      <c r="Q192" s="110">
        <v>0</v>
      </c>
      <c r="R192" s="100"/>
    </row>
    <row r="193" spans="1:18" s="2" customFormat="1" ht="93.6" customHeight="1">
      <c r="A193" s="118" t="s">
        <v>244</v>
      </c>
      <c r="B193" s="11" t="s">
        <v>421</v>
      </c>
      <c r="C193" s="40"/>
      <c r="D193" s="41"/>
      <c r="E193" s="184" t="s">
        <v>114</v>
      </c>
      <c r="F193" s="184"/>
      <c r="G193" s="118" t="s">
        <v>115</v>
      </c>
      <c r="H193" s="172" t="s">
        <v>34</v>
      </c>
      <c r="I193" s="172"/>
      <c r="J193" s="172"/>
      <c r="K193" s="10" t="s">
        <v>22</v>
      </c>
      <c r="L193" s="10" t="s">
        <v>23</v>
      </c>
      <c r="M193" s="10" t="s">
        <v>206</v>
      </c>
      <c r="N193" s="10" t="s">
        <v>36</v>
      </c>
      <c r="O193" s="67">
        <f>12800+200000</f>
        <v>212800</v>
      </c>
      <c r="P193" s="67">
        <f>11000+171400</f>
        <v>182400</v>
      </c>
      <c r="Q193" s="110">
        <v>0</v>
      </c>
      <c r="R193" s="100"/>
    </row>
    <row r="194" spans="1:18" s="2" customFormat="1" ht="116.25" customHeight="1">
      <c r="A194" s="118" t="s">
        <v>245</v>
      </c>
      <c r="B194" s="11" t="s">
        <v>396</v>
      </c>
      <c r="C194" s="40"/>
      <c r="D194" s="41"/>
      <c r="E194" s="184" t="s">
        <v>110</v>
      </c>
      <c r="F194" s="184"/>
      <c r="G194" s="118" t="s">
        <v>111</v>
      </c>
      <c r="H194" s="81"/>
      <c r="I194" s="81"/>
      <c r="J194" s="81"/>
      <c r="K194" s="10"/>
      <c r="L194" s="10"/>
      <c r="M194" s="10"/>
      <c r="N194" s="10"/>
      <c r="O194" s="67">
        <f>SUM(O196:O199)</f>
        <v>444700</v>
      </c>
      <c r="P194" s="67">
        <v>625615.30000000005</v>
      </c>
      <c r="Q194" s="67">
        <f>SUM(Q204:Q207)</f>
        <v>277900</v>
      </c>
      <c r="R194" s="100"/>
    </row>
    <row r="195" spans="1:18" s="2" customFormat="1" ht="16.95" customHeight="1">
      <c r="A195" s="118"/>
      <c r="B195" s="11" t="s">
        <v>42</v>
      </c>
      <c r="C195" s="40"/>
      <c r="D195" s="41"/>
      <c r="E195" s="146"/>
      <c r="F195" s="146"/>
      <c r="G195" s="118"/>
      <c r="H195" s="119"/>
      <c r="I195" s="119"/>
      <c r="J195" s="119"/>
      <c r="K195" s="10"/>
      <c r="L195" s="10"/>
      <c r="M195" s="10"/>
      <c r="N195" s="10"/>
      <c r="O195" s="33"/>
      <c r="P195" s="33"/>
      <c r="Q195" s="33"/>
      <c r="R195" s="100"/>
    </row>
    <row r="196" spans="1:18" s="3" customFormat="1" ht="62.4" customHeight="1">
      <c r="A196" s="118" t="s">
        <v>246</v>
      </c>
      <c r="B196" s="11" t="s">
        <v>296</v>
      </c>
      <c r="C196" s="40"/>
      <c r="D196" s="41"/>
      <c r="E196" s="184" t="s">
        <v>114</v>
      </c>
      <c r="F196" s="184"/>
      <c r="G196" s="133" t="s">
        <v>115</v>
      </c>
      <c r="H196" s="110">
        <v>69916.72</v>
      </c>
      <c r="I196" s="110">
        <v>69916.72</v>
      </c>
      <c r="J196" s="67">
        <f>4700+71700</f>
        <v>76400</v>
      </c>
      <c r="K196" s="10" t="s">
        <v>22</v>
      </c>
      <c r="L196" s="10" t="s">
        <v>23</v>
      </c>
      <c r="M196" s="10" t="s">
        <v>215</v>
      </c>
      <c r="N196" s="10" t="s">
        <v>36</v>
      </c>
      <c r="O196" s="67">
        <f>4700+71700</f>
        <v>76400</v>
      </c>
      <c r="P196" s="110">
        <v>15196.7</v>
      </c>
      <c r="Q196" s="110">
        <v>0</v>
      </c>
      <c r="R196" s="101"/>
    </row>
    <row r="197" spans="1:18" s="3" customFormat="1" ht="62.4" customHeight="1">
      <c r="A197" s="118" t="s">
        <v>247</v>
      </c>
      <c r="B197" s="11" t="s">
        <v>306</v>
      </c>
      <c r="C197" s="40"/>
      <c r="D197" s="41"/>
      <c r="E197" s="184" t="s">
        <v>114</v>
      </c>
      <c r="F197" s="184"/>
      <c r="G197" s="133" t="s">
        <v>115</v>
      </c>
      <c r="H197" s="110">
        <v>117928.01</v>
      </c>
      <c r="I197" s="110">
        <v>117928.01</v>
      </c>
      <c r="J197" s="67">
        <f>8600+128300</f>
        <v>136900</v>
      </c>
      <c r="K197" s="10" t="s">
        <v>22</v>
      </c>
      <c r="L197" s="10" t="s">
        <v>23</v>
      </c>
      <c r="M197" s="10" t="s">
        <v>216</v>
      </c>
      <c r="N197" s="10" t="s">
        <v>36</v>
      </c>
      <c r="O197" s="67">
        <f>8600+128300</f>
        <v>136900</v>
      </c>
      <c r="P197" s="110">
        <v>27288.7</v>
      </c>
      <c r="Q197" s="110">
        <v>0</v>
      </c>
      <c r="R197" s="101"/>
    </row>
    <row r="198" spans="1:18" s="3" customFormat="1" ht="59.4" customHeight="1">
      <c r="A198" s="118" t="s">
        <v>248</v>
      </c>
      <c r="B198" s="11" t="s">
        <v>293</v>
      </c>
      <c r="C198" s="40"/>
      <c r="D198" s="41"/>
      <c r="E198" s="184" t="s">
        <v>114</v>
      </c>
      <c r="F198" s="184"/>
      <c r="G198" s="133" t="s">
        <v>115</v>
      </c>
      <c r="H198" s="110">
        <v>49584.46</v>
      </c>
      <c r="I198" s="110">
        <v>49584.46</v>
      </c>
      <c r="J198" s="67">
        <f>3300+50600</f>
        <v>53900</v>
      </c>
      <c r="K198" s="10" t="s">
        <v>22</v>
      </c>
      <c r="L198" s="10" t="s">
        <v>23</v>
      </c>
      <c r="M198" s="10" t="s">
        <v>217</v>
      </c>
      <c r="N198" s="10" t="s">
        <v>36</v>
      </c>
      <c r="O198" s="67">
        <f>3300+50600</f>
        <v>53900</v>
      </c>
      <c r="P198" s="110">
        <v>10721.2</v>
      </c>
      <c r="Q198" s="110">
        <v>0</v>
      </c>
      <c r="R198" s="101"/>
    </row>
    <row r="199" spans="1:18" s="3" customFormat="1" ht="63" customHeight="1">
      <c r="A199" s="118" t="s">
        <v>249</v>
      </c>
      <c r="B199" s="11" t="s">
        <v>294</v>
      </c>
      <c r="C199" s="40"/>
      <c r="D199" s="41"/>
      <c r="E199" s="184" t="s">
        <v>114</v>
      </c>
      <c r="F199" s="184"/>
      <c r="G199" s="133" t="s">
        <v>115</v>
      </c>
      <c r="H199" s="172" t="s">
        <v>34</v>
      </c>
      <c r="I199" s="172"/>
      <c r="J199" s="172"/>
      <c r="K199" s="10" t="s">
        <v>22</v>
      </c>
      <c r="L199" s="10" t="s">
        <v>23</v>
      </c>
      <c r="M199" s="10" t="s">
        <v>218</v>
      </c>
      <c r="N199" s="10" t="s">
        <v>36</v>
      </c>
      <c r="O199" s="67">
        <f>10100+167400</f>
        <v>177500</v>
      </c>
      <c r="P199" s="110">
        <v>25808.7</v>
      </c>
      <c r="Q199" s="110">
        <v>0</v>
      </c>
      <c r="R199" s="101"/>
    </row>
    <row r="200" spans="1:18" ht="70.2" customHeight="1">
      <c r="A200" s="118" t="s">
        <v>250</v>
      </c>
      <c r="B200" s="11" t="s">
        <v>295</v>
      </c>
      <c r="C200" s="40"/>
      <c r="D200" s="41"/>
      <c r="E200" s="184" t="s">
        <v>114</v>
      </c>
      <c r="F200" s="184"/>
      <c r="G200" s="118" t="s">
        <v>49</v>
      </c>
      <c r="H200" s="172" t="s">
        <v>34</v>
      </c>
      <c r="I200" s="172"/>
      <c r="J200" s="172"/>
      <c r="K200" s="10" t="s">
        <v>22</v>
      </c>
      <c r="L200" s="10" t="s">
        <v>23</v>
      </c>
      <c r="M200" s="10" t="s">
        <v>219</v>
      </c>
      <c r="N200" s="10" t="s">
        <v>36</v>
      </c>
      <c r="O200" s="110">
        <v>0</v>
      </c>
      <c r="P200" s="67">
        <f>8100+126900</f>
        <v>135000</v>
      </c>
      <c r="Q200" s="110">
        <v>0</v>
      </c>
    </row>
    <row r="201" spans="1:18" ht="70.2" customHeight="1">
      <c r="A201" s="118" t="s">
        <v>251</v>
      </c>
      <c r="B201" s="11" t="s">
        <v>422</v>
      </c>
      <c r="C201" s="40"/>
      <c r="D201" s="41"/>
      <c r="E201" s="184" t="s">
        <v>114</v>
      </c>
      <c r="F201" s="184"/>
      <c r="G201" s="118" t="s">
        <v>49</v>
      </c>
      <c r="H201" s="172" t="s">
        <v>34</v>
      </c>
      <c r="I201" s="172"/>
      <c r="J201" s="172"/>
      <c r="K201" s="10" t="s">
        <v>22</v>
      </c>
      <c r="L201" s="10" t="s">
        <v>23</v>
      </c>
      <c r="M201" s="10" t="s">
        <v>220</v>
      </c>
      <c r="N201" s="10" t="s">
        <v>36</v>
      </c>
      <c r="O201" s="110">
        <v>0</v>
      </c>
      <c r="P201" s="67">
        <f>6000+94000</f>
        <v>100000</v>
      </c>
      <c r="Q201" s="110">
        <v>0</v>
      </c>
    </row>
    <row r="202" spans="1:18" ht="73.2" customHeight="1">
      <c r="A202" s="118" t="s">
        <v>252</v>
      </c>
      <c r="B202" s="11" t="s">
        <v>301</v>
      </c>
      <c r="C202" s="40"/>
      <c r="D202" s="41"/>
      <c r="E202" s="184" t="s">
        <v>114</v>
      </c>
      <c r="F202" s="184"/>
      <c r="G202" s="118" t="s">
        <v>49</v>
      </c>
      <c r="H202" s="172" t="s">
        <v>34</v>
      </c>
      <c r="I202" s="172"/>
      <c r="J202" s="172"/>
      <c r="K202" s="10" t="s">
        <v>22</v>
      </c>
      <c r="L202" s="10" t="s">
        <v>23</v>
      </c>
      <c r="M202" s="10" t="s">
        <v>221</v>
      </c>
      <c r="N202" s="10" t="s">
        <v>36</v>
      </c>
      <c r="O202" s="110">
        <v>0</v>
      </c>
      <c r="P202" s="67">
        <f>5400+84600</f>
        <v>90000</v>
      </c>
      <c r="Q202" s="110">
        <v>0</v>
      </c>
    </row>
    <row r="203" spans="1:18" ht="74.400000000000006" customHeight="1">
      <c r="A203" s="118" t="s">
        <v>253</v>
      </c>
      <c r="B203" s="11" t="s">
        <v>123</v>
      </c>
      <c r="C203" s="40"/>
      <c r="D203" s="41"/>
      <c r="E203" s="184" t="s">
        <v>114</v>
      </c>
      <c r="F203" s="184"/>
      <c r="G203" s="118" t="s">
        <v>49</v>
      </c>
      <c r="H203" s="172" t="s">
        <v>34</v>
      </c>
      <c r="I203" s="172"/>
      <c r="J203" s="172"/>
      <c r="K203" s="10" t="s">
        <v>22</v>
      </c>
      <c r="L203" s="10" t="s">
        <v>23</v>
      </c>
      <c r="M203" s="10" t="s">
        <v>222</v>
      </c>
      <c r="N203" s="10" t="s">
        <v>36</v>
      </c>
      <c r="O203" s="110">
        <v>0</v>
      </c>
      <c r="P203" s="67">
        <f>10300+161200</f>
        <v>171500</v>
      </c>
      <c r="Q203" s="110">
        <v>0</v>
      </c>
    </row>
    <row r="204" spans="1:18" ht="72" customHeight="1">
      <c r="A204" s="118" t="s">
        <v>254</v>
      </c>
      <c r="B204" s="11" t="s">
        <v>124</v>
      </c>
      <c r="C204" s="40"/>
      <c r="D204" s="41"/>
      <c r="E204" s="184" t="s">
        <v>114</v>
      </c>
      <c r="F204" s="184"/>
      <c r="G204" s="133" t="s">
        <v>116</v>
      </c>
      <c r="H204" s="172" t="s">
        <v>34</v>
      </c>
      <c r="I204" s="172"/>
      <c r="J204" s="172"/>
      <c r="K204" s="10" t="s">
        <v>22</v>
      </c>
      <c r="L204" s="10" t="s">
        <v>23</v>
      </c>
      <c r="M204" s="10" t="s">
        <v>223</v>
      </c>
      <c r="N204" s="10" t="s">
        <v>36</v>
      </c>
      <c r="O204" s="110">
        <v>0</v>
      </c>
      <c r="P204" s="67">
        <f>3000+47100</f>
        <v>50100</v>
      </c>
      <c r="Q204" s="67">
        <f>2800+52200</f>
        <v>55000</v>
      </c>
    </row>
    <row r="205" spans="1:18" ht="65.400000000000006" customHeight="1">
      <c r="A205" s="118" t="s">
        <v>255</v>
      </c>
      <c r="B205" s="11" t="s">
        <v>125</v>
      </c>
      <c r="C205" s="40"/>
      <c r="D205" s="41"/>
      <c r="E205" s="184" t="s">
        <v>114</v>
      </c>
      <c r="F205" s="184"/>
      <c r="G205" s="118" t="s">
        <v>55</v>
      </c>
      <c r="H205" s="172" t="s">
        <v>34</v>
      </c>
      <c r="I205" s="172"/>
      <c r="J205" s="172"/>
      <c r="K205" s="10" t="s">
        <v>22</v>
      </c>
      <c r="L205" s="10" t="s">
        <v>23</v>
      </c>
      <c r="M205" s="10" t="s">
        <v>224</v>
      </c>
      <c r="N205" s="10" t="s">
        <v>36</v>
      </c>
      <c r="O205" s="110">
        <v>0</v>
      </c>
      <c r="P205" s="110">
        <v>0</v>
      </c>
      <c r="Q205" s="67">
        <f>4800+88100</f>
        <v>92900</v>
      </c>
    </row>
    <row r="206" spans="1:18" ht="69" customHeight="1">
      <c r="A206" s="118" t="s">
        <v>256</v>
      </c>
      <c r="B206" s="11" t="s">
        <v>126</v>
      </c>
      <c r="C206" s="40"/>
      <c r="D206" s="41"/>
      <c r="E206" s="184" t="s">
        <v>114</v>
      </c>
      <c r="F206" s="184"/>
      <c r="G206" s="118" t="s">
        <v>55</v>
      </c>
      <c r="H206" s="172" t="s">
        <v>34</v>
      </c>
      <c r="I206" s="172"/>
      <c r="J206" s="172"/>
      <c r="K206" s="10" t="s">
        <v>22</v>
      </c>
      <c r="L206" s="10" t="s">
        <v>23</v>
      </c>
      <c r="M206" s="10" t="s">
        <v>225</v>
      </c>
      <c r="N206" s="10" t="s">
        <v>36</v>
      </c>
      <c r="O206" s="110">
        <v>0</v>
      </c>
      <c r="P206" s="110">
        <v>0</v>
      </c>
      <c r="Q206" s="67">
        <f>4900+65100</f>
        <v>70000</v>
      </c>
    </row>
    <row r="207" spans="1:18" ht="59.4" customHeight="1">
      <c r="A207" s="118" t="s">
        <v>257</v>
      </c>
      <c r="B207" s="11" t="s">
        <v>127</v>
      </c>
      <c r="C207" s="40"/>
      <c r="D207" s="41"/>
      <c r="E207" s="184" t="s">
        <v>114</v>
      </c>
      <c r="F207" s="184"/>
      <c r="G207" s="133" t="s">
        <v>116</v>
      </c>
      <c r="H207" s="172" t="s">
        <v>34</v>
      </c>
      <c r="I207" s="172"/>
      <c r="J207" s="172"/>
      <c r="K207" s="10" t="s">
        <v>22</v>
      </c>
      <c r="L207" s="10" t="s">
        <v>23</v>
      </c>
      <c r="M207" s="10" t="s">
        <v>226</v>
      </c>
      <c r="N207" s="10" t="s">
        <v>36</v>
      </c>
      <c r="O207" s="110">
        <v>0</v>
      </c>
      <c r="P207" s="110">
        <v>0</v>
      </c>
      <c r="Q207" s="67">
        <f>4200+55800</f>
        <v>60000</v>
      </c>
    </row>
    <row r="208" spans="1:18" ht="58.2" customHeight="1">
      <c r="A208" s="118" t="s">
        <v>258</v>
      </c>
      <c r="B208" s="11" t="s">
        <v>398</v>
      </c>
      <c r="C208" s="40"/>
      <c r="D208" s="41"/>
      <c r="E208" s="184" t="s">
        <v>129</v>
      </c>
      <c r="F208" s="184"/>
      <c r="G208" s="133" t="s">
        <v>116</v>
      </c>
      <c r="H208" s="172" t="s">
        <v>34</v>
      </c>
      <c r="I208" s="172"/>
      <c r="J208" s="172"/>
      <c r="K208" s="10" t="s">
        <v>22</v>
      </c>
      <c r="L208" s="10" t="s">
        <v>23</v>
      </c>
      <c r="M208" s="10" t="s">
        <v>207</v>
      </c>
      <c r="N208" s="10" t="s">
        <v>36</v>
      </c>
      <c r="O208" s="110">
        <v>0</v>
      </c>
      <c r="P208" s="110">
        <v>25800</v>
      </c>
      <c r="Q208" s="67">
        <v>176700</v>
      </c>
    </row>
    <row r="209" spans="1:19" ht="136.80000000000001" customHeight="1">
      <c r="A209" s="118" t="s">
        <v>7</v>
      </c>
      <c r="B209" s="11" t="s">
        <v>397</v>
      </c>
      <c r="C209" s="40"/>
      <c r="D209" s="41"/>
      <c r="E209" s="120"/>
      <c r="F209" s="120"/>
      <c r="G209" s="118" t="s">
        <v>116</v>
      </c>
      <c r="H209" s="119"/>
      <c r="I209" s="119"/>
      <c r="J209" s="119"/>
      <c r="K209" s="10" t="s">
        <v>22</v>
      </c>
      <c r="L209" s="10" t="s">
        <v>23</v>
      </c>
      <c r="M209" s="10" t="s">
        <v>71</v>
      </c>
      <c r="N209" s="10" t="s">
        <v>36</v>
      </c>
      <c r="O209" s="168">
        <v>0</v>
      </c>
      <c r="P209" s="67">
        <v>69449.8</v>
      </c>
      <c r="Q209" s="67">
        <v>72331.100000000006</v>
      </c>
    </row>
    <row r="210" spans="1:19" ht="45" customHeight="1">
      <c r="A210" s="13"/>
      <c r="B210" s="214" t="s">
        <v>363</v>
      </c>
      <c r="C210" s="214"/>
      <c r="D210" s="214"/>
      <c r="E210" s="214"/>
      <c r="F210" s="214"/>
      <c r="G210" s="214"/>
      <c r="H210" s="214"/>
      <c r="I210" s="214"/>
      <c r="J210" s="214"/>
      <c r="K210" s="215"/>
      <c r="L210" s="215"/>
      <c r="M210" s="215"/>
      <c r="N210" s="215"/>
      <c r="O210" s="216"/>
      <c r="P210" s="216"/>
      <c r="Q210" s="216"/>
    </row>
    <row r="211" spans="1:19" ht="46.2" customHeight="1">
      <c r="A211" s="13"/>
      <c r="B211" s="212" t="s">
        <v>362</v>
      </c>
      <c r="C211" s="213"/>
      <c r="D211" s="213"/>
      <c r="E211" s="213"/>
      <c r="F211" s="213"/>
      <c r="G211" s="213"/>
      <c r="H211" s="213"/>
      <c r="I211" s="213"/>
      <c r="J211" s="213"/>
      <c r="K211" s="213"/>
      <c r="L211" s="213"/>
      <c r="M211" s="213"/>
      <c r="N211" s="213"/>
      <c r="O211" s="213"/>
      <c r="P211" s="213"/>
      <c r="Q211" s="213"/>
    </row>
    <row r="212" spans="1:19" ht="54" customHeight="1">
      <c r="A212" s="13"/>
    </row>
    <row r="213" spans="1:19">
      <c r="A213" s="13"/>
      <c r="B213" s="57"/>
      <c r="C213" s="58"/>
      <c r="D213" s="58"/>
      <c r="E213" s="59"/>
      <c r="F213" s="59"/>
      <c r="G213" s="60"/>
      <c r="H213" s="60"/>
      <c r="I213" s="60"/>
      <c r="J213" s="59"/>
      <c r="K213" s="61"/>
      <c r="L213" s="61"/>
      <c r="M213" s="61"/>
      <c r="N213" s="61"/>
      <c r="O213" s="84"/>
      <c r="P213" s="84"/>
    </row>
    <row r="214" spans="1:19" ht="65.400000000000006" customHeight="1">
      <c r="A214" s="13"/>
      <c r="B214" s="57"/>
      <c r="C214" s="58"/>
      <c r="D214" s="58"/>
      <c r="E214" s="59"/>
      <c r="F214" s="59"/>
      <c r="G214" s="60"/>
      <c r="H214" s="60"/>
      <c r="I214" s="60"/>
      <c r="J214" s="59"/>
      <c r="K214" s="61"/>
      <c r="L214" s="61"/>
      <c r="M214" s="61"/>
      <c r="N214" s="61"/>
      <c r="O214" s="84"/>
      <c r="P214" s="84"/>
      <c r="S214" s="72"/>
    </row>
    <row r="215" spans="1:19">
      <c r="A215" s="13"/>
      <c r="B215" s="57"/>
      <c r="C215" s="58"/>
      <c r="D215" s="58"/>
      <c r="E215" s="59"/>
      <c r="F215" s="59"/>
      <c r="G215" s="60"/>
      <c r="H215" s="60"/>
      <c r="I215" s="60"/>
      <c r="J215" s="59"/>
      <c r="K215" s="61"/>
      <c r="L215" s="61"/>
      <c r="M215" s="61"/>
      <c r="N215" s="61"/>
      <c r="O215" s="84"/>
      <c r="P215" s="84"/>
    </row>
    <row r="216" spans="1:19">
      <c r="A216" s="13"/>
      <c r="B216" s="57"/>
      <c r="C216" s="58"/>
      <c r="D216" s="58"/>
      <c r="E216" s="59"/>
      <c r="F216" s="59"/>
      <c r="G216" s="60"/>
      <c r="H216" s="60"/>
      <c r="I216" s="60"/>
      <c r="J216" s="59"/>
      <c r="K216" s="61"/>
      <c r="L216" s="61"/>
      <c r="M216" s="61"/>
      <c r="N216" s="61"/>
      <c r="O216" s="84"/>
      <c r="P216" s="84"/>
    </row>
    <row r="217" spans="1:19">
      <c r="A217" s="13"/>
      <c r="B217" s="57"/>
      <c r="C217" s="58"/>
      <c r="D217" s="58"/>
      <c r="E217" s="59"/>
      <c r="F217" s="59"/>
      <c r="G217" s="60"/>
      <c r="H217" s="60"/>
      <c r="I217" s="60"/>
      <c r="J217" s="59"/>
      <c r="K217" s="61"/>
      <c r="L217" s="61"/>
      <c r="M217" s="61"/>
      <c r="N217" s="61"/>
      <c r="O217" s="84"/>
      <c r="P217" s="84"/>
    </row>
    <row r="218" spans="1:19">
      <c r="A218" s="13"/>
      <c r="B218" s="57"/>
      <c r="C218" s="58"/>
      <c r="D218" s="58"/>
      <c r="E218" s="59"/>
      <c r="F218" s="59"/>
      <c r="G218" s="60"/>
      <c r="H218" s="60"/>
      <c r="I218" s="60"/>
      <c r="J218" s="59"/>
      <c r="K218" s="61"/>
      <c r="L218" s="61"/>
      <c r="M218" s="61"/>
      <c r="N218" s="61"/>
      <c r="O218" s="84"/>
      <c r="P218" s="84"/>
    </row>
    <row r="219" spans="1:19">
      <c r="A219" s="13"/>
      <c r="B219" s="57"/>
      <c r="C219" s="58"/>
      <c r="D219" s="58"/>
      <c r="E219" s="59"/>
      <c r="F219" s="59"/>
      <c r="G219" s="60"/>
      <c r="H219" s="60"/>
      <c r="I219" s="60"/>
      <c r="J219" s="59"/>
      <c r="K219" s="61"/>
      <c r="L219" s="61"/>
      <c r="M219" s="61"/>
      <c r="N219" s="61"/>
      <c r="O219" s="84"/>
      <c r="P219" s="84"/>
    </row>
    <row r="220" spans="1:19">
      <c r="A220" s="13"/>
      <c r="B220" s="57"/>
      <c r="C220" s="58"/>
      <c r="D220" s="58"/>
      <c r="E220" s="59"/>
      <c r="F220" s="59"/>
      <c r="G220" s="60"/>
      <c r="H220" s="60"/>
      <c r="I220" s="60"/>
      <c r="J220" s="59"/>
      <c r="K220" s="61"/>
      <c r="L220" s="61"/>
      <c r="M220" s="61"/>
      <c r="N220" s="61"/>
      <c r="O220" s="84"/>
      <c r="P220" s="84"/>
    </row>
    <row r="221" spans="1:19">
      <c r="A221" s="13"/>
      <c r="B221" s="57"/>
      <c r="C221" s="58"/>
      <c r="D221" s="58"/>
      <c r="E221" s="59"/>
      <c r="F221" s="59"/>
      <c r="G221" s="60"/>
      <c r="H221" s="60"/>
      <c r="I221" s="60"/>
      <c r="J221" s="59"/>
      <c r="K221" s="61"/>
      <c r="L221" s="61"/>
      <c r="M221" s="61"/>
      <c r="N221" s="61"/>
      <c r="O221" s="84"/>
      <c r="P221" s="84"/>
    </row>
    <row r="222" spans="1:19">
      <c r="A222" s="13"/>
      <c r="B222" s="57"/>
      <c r="C222" s="58"/>
      <c r="D222" s="58"/>
      <c r="E222" s="59"/>
      <c r="F222" s="59"/>
      <c r="G222" s="60"/>
      <c r="H222" s="60"/>
      <c r="I222" s="60"/>
      <c r="J222" s="59"/>
      <c r="K222" s="61"/>
      <c r="L222" s="61"/>
      <c r="M222" s="61"/>
      <c r="N222" s="61"/>
      <c r="O222" s="84"/>
      <c r="P222" s="84"/>
    </row>
    <row r="223" spans="1:19">
      <c r="A223" s="13"/>
      <c r="B223" s="57"/>
      <c r="C223" s="58"/>
      <c r="D223" s="58"/>
      <c r="E223" s="59"/>
      <c r="F223" s="59"/>
      <c r="G223" s="60"/>
      <c r="H223" s="60"/>
      <c r="I223" s="60"/>
      <c r="J223" s="59"/>
      <c r="K223" s="61"/>
      <c r="L223" s="61"/>
      <c r="M223" s="61"/>
      <c r="N223" s="61"/>
      <c r="O223" s="84"/>
      <c r="P223" s="84"/>
    </row>
    <row r="224" spans="1:19">
      <c r="A224" s="13"/>
      <c r="B224" s="57"/>
      <c r="C224" s="58"/>
      <c r="D224" s="58"/>
      <c r="E224" s="59"/>
      <c r="F224" s="59"/>
      <c r="G224" s="60"/>
      <c r="H224" s="60"/>
      <c r="I224" s="60"/>
      <c r="J224" s="59"/>
      <c r="K224" s="61"/>
      <c r="L224" s="61"/>
      <c r="M224" s="61"/>
      <c r="N224" s="61"/>
      <c r="O224" s="84"/>
      <c r="P224" s="84"/>
    </row>
    <row r="225" spans="1:16">
      <c r="A225" s="13"/>
      <c r="B225" s="57"/>
      <c r="C225" s="58"/>
      <c r="D225" s="58"/>
      <c r="E225" s="59"/>
      <c r="F225" s="59"/>
      <c r="G225" s="60"/>
      <c r="H225" s="60"/>
      <c r="I225" s="60"/>
      <c r="J225" s="59"/>
      <c r="K225" s="61"/>
      <c r="L225" s="61"/>
      <c r="M225" s="61"/>
      <c r="N225" s="61"/>
      <c r="O225" s="84"/>
      <c r="P225" s="84"/>
    </row>
    <row r="226" spans="1:16">
      <c r="A226" s="13"/>
      <c r="B226" s="57"/>
      <c r="C226" s="58"/>
      <c r="D226" s="58"/>
      <c r="E226" s="59"/>
      <c r="F226" s="59"/>
      <c r="G226" s="60"/>
      <c r="H226" s="60"/>
      <c r="I226" s="60"/>
      <c r="J226" s="59"/>
      <c r="K226" s="61"/>
      <c r="L226" s="61"/>
      <c r="M226" s="61"/>
      <c r="N226" s="61"/>
      <c r="O226" s="84"/>
      <c r="P226" s="84"/>
    </row>
    <row r="227" spans="1:16">
      <c r="A227" s="13"/>
      <c r="B227" s="57"/>
      <c r="C227" s="58"/>
      <c r="D227" s="58"/>
      <c r="E227" s="59"/>
      <c r="F227" s="59"/>
      <c r="G227" s="60"/>
      <c r="H227" s="60"/>
      <c r="I227" s="60"/>
      <c r="J227" s="59"/>
      <c r="K227" s="61"/>
      <c r="L227" s="61"/>
      <c r="M227" s="61"/>
      <c r="N227" s="61"/>
      <c r="O227" s="84"/>
      <c r="P227" s="84"/>
    </row>
    <row r="228" spans="1:16">
      <c r="A228" s="13"/>
      <c r="B228" s="57"/>
      <c r="C228" s="58"/>
      <c r="D228" s="58"/>
      <c r="E228" s="59"/>
      <c r="F228" s="59"/>
      <c r="G228" s="60"/>
      <c r="H228" s="60"/>
      <c r="I228" s="60"/>
      <c r="J228" s="59"/>
      <c r="K228" s="61"/>
      <c r="L228" s="61"/>
      <c r="M228" s="61"/>
      <c r="N228" s="61"/>
      <c r="O228" s="84"/>
      <c r="P228" s="84"/>
    </row>
    <row r="229" spans="1:16">
      <c r="A229" s="13"/>
      <c r="B229" s="57"/>
      <c r="C229" s="58"/>
      <c r="D229" s="58"/>
      <c r="E229" s="59"/>
      <c r="F229" s="59"/>
      <c r="G229" s="60"/>
      <c r="H229" s="60"/>
      <c r="I229" s="60"/>
      <c r="J229" s="59"/>
      <c r="K229" s="61"/>
      <c r="L229" s="61"/>
      <c r="M229" s="61"/>
      <c r="N229" s="61"/>
      <c r="O229" s="84"/>
      <c r="P229" s="84"/>
    </row>
    <row r="230" spans="1:16">
      <c r="A230" s="13"/>
      <c r="B230" s="57"/>
      <c r="C230" s="58"/>
      <c r="D230" s="58"/>
      <c r="E230" s="59"/>
      <c r="F230" s="59"/>
      <c r="G230" s="60"/>
      <c r="H230" s="60"/>
      <c r="I230" s="60"/>
      <c r="J230" s="59"/>
      <c r="K230" s="61"/>
      <c r="L230" s="61"/>
      <c r="M230" s="61"/>
      <c r="N230" s="61"/>
      <c r="O230" s="84"/>
      <c r="P230" s="84"/>
    </row>
    <row r="231" spans="1:16">
      <c r="A231" s="13"/>
      <c r="B231" s="57"/>
      <c r="C231" s="58"/>
      <c r="D231" s="58"/>
      <c r="E231" s="59"/>
      <c r="F231" s="59"/>
      <c r="G231" s="60"/>
      <c r="H231" s="60"/>
      <c r="I231" s="60"/>
      <c r="J231" s="59"/>
      <c r="K231" s="61"/>
      <c r="L231" s="61"/>
      <c r="M231" s="61"/>
      <c r="N231" s="61"/>
      <c r="O231" s="84"/>
      <c r="P231" s="84"/>
    </row>
  </sheetData>
  <mergeCells count="236">
    <mergeCell ref="E30:F30"/>
    <mergeCell ref="L7:L9"/>
    <mergeCell ref="M7:M9"/>
    <mergeCell ref="N7:N9"/>
    <mergeCell ref="O7:Q8"/>
    <mergeCell ref="A7:A10"/>
    <mergeCell ref="B7:B10"/>
    <mergeCell ref="E7:E9"/>
    <mergeCell ref="F7:F9"/>
    <mergeCell ref="G7:G9"/>
    <mergeCell ref="H7:H9"/>
    <mergeCell ref="I7:I9"/>
    <mergeCell ref="J7:J9"/>
    <mergeCell ref="K7:K9"/>
    <mergeCell ref="H193:J193"/>
    <mergeCell ref="E183:F183"/>
    <mergeCell ref="H183:J183"/>
    <mergeCell ref="E184:F184"/>
    <mergeCell ref="H184:J184"/>
    <mergeCell ref="E185:F185"/>
    <mergeCell ref="H185:J185"/>
    <mergeCell ref="E179:F179"/>
    <mergeCell ref="E180:F180"/>
    <mergeCell ref="E189:F189"/>
    <mergeCell ref="E192:F192"/>
    <mergeCell ref="E193:F193"/>
    <mergeCell ref="B211:Q211"/>
    <mergeCell ref="E206:F206"/>
    <mergeCell ref="H206:J206"/>
    <mergeCell ref="E207:F207"/>
    <mergeCell ref="H207:J207"/>
    <mergeCell ref="E205:F205"/>
    <mergeCell ref="H205:J205"/>
    <mergeCell ref="E208:F208"/>
    <mergeCell ref="H208:J208"/>
    <mergeCell ref="B210:Q210"/>
    <mergeCell ref="A123:A124"/>
    <mergeCell ref="A125:A126"/>
    <mergeCell ref="J168:J169"/>
    <mergeCell ref="B168:B169"/>
    <mergeCell ref="E157:F157"/>
    <mergeCell ref="H157:J157"/>
    <mergeCell ref="E165:F165"/>
    <mergeCell ref="H166:J166"/>
    <mergeCell ref="E129:F129"/>
    <mergeCell ref="H129:J129"/>
    <mergeCell ref="H130:J130"/>
    <mergeCell ref="E136:F136"/>
    <mergeCell ref="E137:F137"/>
    <mergeCell ref="E135:F135"/>
    <mergeCell ref="H132:J132"/>
    <mergeCell ref="H133:J133"/>
    <mergeCell ref="H134:J134"/>
    <mergeCell ref="G123:G124"/>
    <mergeCell ref="B123:B124"/>
    <mergeCell ref="B125:B126"/>
    <mergeCell ref="G125:G126"/>
    <mergeCell ref="H138:J138"/>
    <mergeCell ref="H125:H126"/>
    <mergeCell ref="I125:I126"/>
    <mergeCell ref="H203:J203"/>
    <mergeCell ref="E204:F204"/>
    <mergeCell ref="H204:J204"/>
    <mergeCell ref="E196:F196"/>
    <mergeCell ref="E197:F197"/>
    <mergeCell ref="E198:F198"/>
    <mergeCell ref="E199:F199"/>
    <mergeCell ref="H199:J199"/>
    <mergeCell ref="E201:F201"/>
    <mergeCell ref="H201:J201"/>
    <mergeCell ref="E202:F202"/>
    <mergeCell ref="H202:J202"/>
    <mergeCell ref="E203:F203"/>
    <mergeCell ref="E200:F200"/>
    <mergeCell ref="H200:J200"/>
    <mergeCell ref="I173:I174"/>
    <mergeCell ref="J173:J174"/>
    <mergeCell ref="E194:F194"/>
    <mergeCell ref="G168:G169"/>
    <mergeCell ref="H168:H169"/>
    <mergeCell ref="I168:I169"/>
    <mergeCell ref="I123:I124"/>
    <mergeCell ref="J123:J124"/>
    <mergeCell ref="E181:F181"/>
    <mergeCell ref="H181:J181"/>
    <mergeCell ref="E182:F182"/>
    <mergeCell ref="H182:J182"/>
    <mergeCell ref="E138:F138"/>
    <mergeCell ref="E147:F147"/>
    <mergeCell ref="J177:J178"/>
    <mergeCell ref="H137:J137"/>
    <mergeCell ref="H142:J142"/>
    <mergeCell ref="H152:J152"/>
    <mergeCell ref="H135:J135"/>
    <mergeCell ref="H150:J150"/>
    <mergeCell ref="E167:F167"/>
    <mergeCell ref="E187:F187"/>
    <mergeCell ref="E188:F188"/>
    <mergeCell ref="H177:H178"/>
    <mergeCell ref="A177:A178"/>
    <mergeCell ref="B177:B178"/>
    <mergeCell ref="E177:F178"/>
    <mergeCell ref="G177:G178"/>
    <mergeCell ref="E153:F153"/>
    <mergeCell ref="A171:A172"/>
    <mergeCell ref="B171:B172"/>
    <mergeCell ref="I177:I178"/>
    <mergeCell ref="A168:A169"/>
    <mergeCell ref="H158:J158"/>
    <mergeCell ref="E159:F159"/>
    <mergeCell ref="H159:J159"/>
    <mergeCell ref="H164:J164"/>
    <mergeCell ref="E168:E169"/>
    <mergeCell ref="H156:J156"/>
    <mergeCell ref="H155:J155"/>
    <mergeCell ref="H154:J154"/>
    <mergeCell ref="F171:F172"/>
    <mergeCell ref="G171:G172"/>
    <mergeCell ref="H171:H172"/>
    <mergeCell ref="A173:A174"/>
    <mergeCell ref="B173:B174"/>
    <mergeCell ref="E173:E174"/>
    <mergeCell ref="I171:I172"/>
    <mergeCell ref="E112:F112"/>
    <mergeCell ref="E115:F115"/>
    <mergeCell ref="E116:F116"/>
    <mergeCell ref="H116:J116"/>
    <mergeCell ref="H136:J136"/>
    <mergeCell ref="E131:F131"/>
    <mergeCell ref="H127:J127"/>
    <mergeCell ref="E119:F119"/>
    <mergeCell ref="E121:F121"/>
    <mergeCell ref="H119:J119"/>
    <mergeCell ref="E120:F120"/>
    <mergeCell ref="H120:J120"/>
    <mergeCell ref="H123:H124"/>
    <mergeCell ref="E123:E124"/>
    <mergeCell ref="F123:F124"/>
    <mergeCell ref="E125:E126"/>
    <mergeCell ref="F125:F126"/>
    <mergeCell ref="J125:J126"/>
    <mergeCell ref="E98:F98"/>
    <mergeCell ref="E99:F99"/>
    <mergeCell ref="E100:F100"/>
    <mergeCell ref="E89:F89"/>
    <mergeCell ref="H89:J89"/>
    <mergeCell ref="E96:F96"/>
    <mergeCell ref="E97:F97"/>
    <mergeCell ref="E90:F90"/>
    <mergeCell ref="E91:F91"/>
    <mergeCell ref="E92:F92"/>
    <mergeCell ref="H90:J90"/>
    <mergeCell ref="H91:J91"/>
    <mergeCell ref="H92:J92"/>
    <mergeCell ref="E93:F93"/>
    <mergeCell ref="H93:J93"/>
    <mergeCell ref="B79:N79"/>
    <mergeCell ref="E86:F86"/>
    <mergeCell ref="H86:J86"/>
    <mergeCell ref="B72:N72"/>
    <mergeCell ref="B76:N76"/>
    <mergeCell ref="E87:F87"/>
    <mergeCell ref="H87:J87"/>
    <mergeCell ref="E88:F88"/>
    <mergeCell ref="H88:J88"/>
    <mergeCell ref="E83:F83"/>
    <mergeCell ref="H83:J83"/>
    <mergeCell ref="E84:F84"/>
    <mergeCell ref="H84:J84"/>
    <mergeCell ref="E85:F85"/>
    <mergeCell ref="H85:J85"/>
    <mergeCell ref="B73:N73"/>
    <mergeCell ref="H43:J43"/>
    <mergeCell ref="H45:J45"/>
    <mergeCell ref="B69:N69"/>
    <mergeCell ref="B68:N68"/>
    <mergeCell ref="B71:N71"/>
    <mergeCell ref="H78:J78"/>
    <mergeCell ref="E74:F74"/>
    <mergeCell ref="H74:J74"/>
    <mergeCell ref="B75:N75"/>
    <mergeCell ref="B77:N77"/>
    <mergeCell ref="E63:F63"/>
    <mergeCell ref="H63:J63"/>
    <mergeCell ref="E65:F65"/>
    <mergeCell ref="H65:J65"/>
    <mergeCell ref="E67:F67"/>
    <mergeCell ref="H67:J67"/>
    <mergeCell ref="H70:J70"/>
    <mergeCell ref="E61:F61"/>
    <mergeCell ref="B60:N60"/>
    <mergeCell ref="B64:N64"/>
    <mergeCell ref="B66:N66"/>
    <mergeCell ref="M2:Q2"/>
    <mergeCell ref="O3:Q3"/>
    <mergeCell ref="A5:Q5"/>
    <mergeCell ref="H53:J53"/>
    <mergeCell ref="E55:F55"/>
    <mergeCell ref="H55:J55"/>
    <mergeCell ref="E23:F23"/>
    <mergeCell ref="E49:F49"/>
    <mergeCell ref="H49:J49"/>
    <mergeCell ref="E53:F53"/>
    <mergeCell ref="C8:C10"/>
    <mergeCell ref="E24:F24"/>
    <mergeCell ref="B44:N44"/>
    <mergeCell ref="E20:F20"/>
    <mergeCell ref="E21:F21"/>
    <mergeCell ref="E22:F22"/>
    <mergeCell ref="E43:F43"/>
    <mergeCell ref="B35:N35"/>
    <mergeCell ref="E45:F45"/>
    <mergeCell ref="H61:J61"/>
    <mergeCell ref="B62:J62"/>
    <mergeCell ref="E31:F31"/>
    <mergeCell ref="H36:J36"/>
    <mergeCell ref="F173:F174"/>
    <mergeCell ref="G173:G174"/>
    <mergeCell ref="H167:J167"/>
    <mergeCell ref="H173:H174"/>
    <mergeCell ref="E171:E172"/>
    <mergeCell ref="J171:J172"/>
    <mergeCell ref="F168:F169"/>
    <mergeCell ref="B46:N46"/>
    <mergeCell ref="B48:N48"/>
    <mergeCell ref="B52:N52"/>
    <mergeCell ref="B54:N54"/>
    <mergeCell ref="B50:N50"/>
    <mergeCell ref="B56:N56"/>
    <mergeCell ref="E57:F57"/>
    <mergeCell ref="H57:J57"/>
    <mergeCell ref="E59:F59"/>
    <mergeCell ref="H59:J59"/>
    <mergeCell ref="E51:F51"/>
    <mergeCell ref="H51:J51"/>
    <mergeCell ref="B58:N58"/>
  </mergeCells>
  <pageMargins left="0.39370078740157483" right="0.23622047244094491" top="0.6692913385826772" bottom="0.35433070866141736" header="0.47244094488188981" footer="0.15748031496062992"/>
  <pageSetup paperSize="9" scale="84" fitToHeight="21" orientation="landscape" r:id="rId1"/>
  <headerFooter alignWithMargins="0"/>
  <rowBreaks count="2" manualBreakCount="2">
    <brk id="111" max="16" man="1"/>
    <brk id="11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2018-2020 (на согласование)</vt:lpstr>
      <vt:lpstr>'2018-2020 (на согласование)'!_GoBack</vt:lpstr>
      <vt:lpstr>'2018-2020 (на согласование)'!Заголовки_для_печати</vt:lpstr>
      <vt:lpstr>'2018-2020 (на согласование)'!Область_печати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Сподобина</cp:lastModifiedBy>
  <cp:lastPrinted>2018-10-29T11:42:23Z</cp:lastPrinted>
  <dcterms:created xsi:type="dcterms:W3CDTF">2005-09-13T12:18:00Z</dcterms:created>
  <dcterms:modified xsi:type="dcterms:W3CDTF">2018-10-29T11:46:17Z</dcterms:modified>
</cp:coreProperties>
</file>