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2019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<sst xmlns="http://schemas.openxmlformats.org/spreadsheetml/2006/main" count="39" uniqueCount="36">
  <si>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 xml:space="preserve">Расчет тарифа на тепловую энергию ООО "Рента-плюс" </t>
  </si>
  <si>
    <t>Наименования показателей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</si>
  <si>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</si>
  <si>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</si>
  <si>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</si>
  <si>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</si>
  <si>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</si>
  <si>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</t>
  </si>
  <si>
    <t>Отпуск тепла в сеть</t>
  </si>
  <si>
    <t xml:space="preserve">     в т.ч. потери тепловой энергии </t>
  </si>
  <si>
    <t xml:space="preserve">Реализация тепловой энергии </t>
  </si>
  <si>
    <t>на сторону, всего</t>
  </si>
  <si>
    <t xml:space="preserve">     - бюджетные организации</t>
  </si>
  <si>
    <t>Расходы на покупку энергетических ресурсов (тыс.руб.):</t>
  </si>
  <si>
    <t>Топливо</t>
  </si>
  <si>
    <t>Холодная вода</t>
  </si>
  <si>
    <t>Электроэнергия</t>
  </si>
  <si>
    <t>Операционные расходы (тыс. руб.):</t>
  </si>
  <si>
    <t>Ремонт основных средств</t>
  </si>
  <si>
    <t>Оплата труда</t>
  </si>
  <si>
    <t>Расходы на оплату иных работ и услуг</t>
  </si>
  <si>
    <t>Расходы на служебные командировки</t>
  </si>
  <si>
    <t xml:space="preserve">Расходы на обучение персонала </t>
  </si>
  <si>
    <t>Другие расходы</t>
  </si>
  <si>
    <t>Неподконтрольные расходы (тыс.руб.):</t>
  </si>
  <si>
    <t xml:space="preserve">Страховые взносы (отчисления) </t>
  </si>
  <si>
    <t>Амортизация</t>
  </si>
  <si>
    <t>Расходы на уплату налогов, сборов и других обязательных платежей</t>
  </si>
  <si>
    <t>Прибыль (тыс. руб.)</t>
  </si>
  <si>
    <t>Необходимая валовая выручка (тыс. руб.)</t>
  </si>
  <si>
    <t>Тарифы, руб./Гкал:</t>
  </si>
  <si>
    <t>с 01.01. по 31.12.</t>
  </si>
  <si>
    <t>Приложение к Протоколу № 66</t>
  </si>
  <si>
    <t>Избыток средств (тыс. руб.):</t>
  </si>
  <si>
    <t>Установлено Госкомитетом                          на 2018 год</t>
  </si>
  <si>
    <t>Установлено Госкомитетом                           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</si>
</sst>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3" xfId="52" applyFont="1" applyBorder="1">
      <alignment/>
      <protection/>
    </xf>
    <xf numFmtId="180" fontId="4" fillId="0" borderId="11" xfId="52" applyNumberFormat="1" applyFont="1" applyBorder="1" applyAlignment="1">
      <alignment horizontal="center"/>
      <protection/>
    </xf>
    <xf numFmtId="180" fontId="4" fillId="0" borderId="12" xfId="52" applyNumberFormat="1" applyFont="1" applyBorder="1" applyAlignment="1">
      <alignment horizontal="center"/>
      <protection/>
    </xf>
    <xf numFmtId="180" fontId="4" fillId="0" borderId="10" xfId="52" applyNumberFormat="1" applyFont="1" applyBorder="1" applyAlignment="1">
      <alignment horizontal="center"/>
      <protection/>
    </xf>
    <xf numFmtId="4" fontId="2" fillId="0" borderId="11" xfId="52" applyNumberFormat="1" applyFont="1" applyBorder="1" applyAlignment="1">
      <alignment horizontal="center"/>
      <protection/>
    </xf>
    <xf numFmtId="4" fontId="2" fillId="0" borderId="12" xfId="52" applyNumberFormat="1" applyFont="1" applyBorder="1" applyAlignment="1">
      <alignment horizontal="center"/>
      <protection/>
    </xf>
    <xf numFmtId="0" fontId="2" fillId="0" borderId="13" xfId="52" applyFont="1" applyBorder="1" applyAlignment="1">
      <alignment wrapText="1"/>
      <protection/>
    </xf>
    <xf numFmtId="180" fontId="2" fillId="0" borderId="11" xfId="52" applyNumberFormat="1" applyFont="1" applyBorder="1" applyAlignment="1">
      <alignment horizontal="center"/>
      <protection/>
    </xf>
    <xf numFmtId="180" fontId="2" fillId="0" borderId="12" xfId="52" applyNumberFormat="1" applyFont="1" applyBorder="1" applyAlignment="1">
      <alignment horizontal="center"/>
      <protection/>
    </xf>
    <xf numFmtId="180" fontId="2" fillId="0" borderId="10" xfId="52" applyNumberFormat="1" applyFont="1" applyBorder="1" applyAlignment="1">
      <alignment horizontal="center"/>
      <protection/>
    </xf>
    <xf numFmtId="4" fontId="2" fillId="0" borderId="10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wrapText="1"/>
      <protection/>
    </xf>
    <xf numFmtId="4" fontId="4" fillId="0" borderId="10" xfId="52" applyNumberFormat="1" applyFont="1" applyBorder="1" applyAlignment="1">
      <alignment horizontal="center"/>
      <protection/>
    </xf>
    <xf numFmtId="0" fontId="2" fillId="0" borderId="13" xfId="52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left" wrapText="1"/>
    </xf>
    <xf numFmtId="49" fontId="2" fillId="0" borderId="13" xfId="53" applyNumberFormat="1" applyFont="1" applyFill="1" applyBorder="1" applyAlignment="1" applyProtection="1">
      <alignment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14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тарифа - тепло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4;&#1054;%20&#1056;&#1077;&#1085;&#1090;&#1072;%20&#1087;&#1083;&#110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П"/>
      <sheetName val="Калькуляция 2019"/>
      <sheetName val="Тариф 2019"/>
      <sheetName val="Динамика"/>
      <sheetName val="Факт 2016"/>
      <sheetName val="Параметры"/>
      <sheetName val="Калькуляция 2015"/>
    </sheetNames>
    <sheetDataSet>
      <sheetData sheetId="0">
        <row r="6">
          <cell r="R6">
            <v>3947.5</v>
          </cell>
        </row>
        <row r="7">
          <cell r="R7">
            <v>144</v>
          </cell>
        </row>
        <row r="9">
          <cell r="R9">
            <v>3804</v>
          </cell>
        </row>
        <row r="10">
          <cell r="P10">
            <v>400</v>
          </cell>
          <cell r="R10">
            <v>400</v>
          </cell>
        </row>
        <row r="12">
          <cell r="R12">
            <v>3403.5</v>
          </cell>
        </row>
        <row r="18">
          <cell r="R18">
            <v>3403.5</v>
          </cell>
        </row>
        <row r="23">
          <cell r="R23">
            <v>3403.5</v>
          </cell>
        </row>
      </sheetData>
      <sheetData sheetId="1">
        <row r="7">
          <cell r="I7">
            <v>6078.826560769999</v>
          </cell>
          <cell r="J7">
            <v>5921.457423538983</v>
          </cell>
        </row>
        <row r="8">
          <cell r="I8">
            <v>5238.729989999999</v>
          </cell>
          <cell r="J8">
            <v>5328.804752237288</v>
          </cell>
        </row>
        <row r="40">
          <cell r="I40">
            <v>28.09582077</v>
          </cell>
          <cell r="J40">
            <v>28.219049267796613</v>
          </cell>
        </row>
        <row r="45">
          <cell r="I45">
            <v>812.00075</v>
          </cell>
          <cell r="J45">
            <v>564.4336220338982</v>
          </cell>
        </row>
        <row r="48">
          <cell r="I48">
            <v>4069.2255011119064</v>
          </cell>
          <cell r="J48">
            <v>4252.052514974579</v>
          </cell>
        </row>
        <row r="52">
          <cell r="I52">
            <v>1940.3307</v>
          </cell>
          <cell r="J52">
            <v>2009.2900530779998</v>
          </cell>
        </row>
        <row r="54">
          <cell r="I54">
            <v>2052.0618119119067</v>
          </cell>
          <cell r="J54">
            <v>2124.992088707256</v>
          </cell>
        </row>
        <row r="67">
          <cell r="I67">
            <v>35</v>
          </cell>
          <cell r="J67">
            <v>36.85820338983051</v>
          </cell>
        </row>
        <row r="68">
          <cell r="I68">
            <v>28.581379199999997</v>
          </cell>
          <cell r="J68">
            <v>30.09880822044203</v>
          </cell>
        </row>
        <row r="69">
          <cell r="I69">
            <v>10.2663</v>
          </cell>
          <cell r="J69">
            <v>10.811353527457625</v>
          </cell>
        </row>
        <row r="71">
          <cell r="I71">
            <v>37.98531</v>
          </cell>
          <cell r="J71">
            <v>40.002008051593215</v>
          </cell>
        </row>
        <row r="72">
          <cell r="I72">
            <v>723.2552496281268</v>
          </cell>
        </row>
        <row r="73">
          <cell r="I73">
            <v>615.618543573572</v>
          </cell>
        </row>
        <row r="74">
          <cell r="I74">
            <v>0</v>
          </cell>
        </row>
        <row r="80">
          <cell r="I80">
            <v>107.63670605455476</v>
          </cell>
        </row>
        <row r="81">
          <cell r="I81">
            <v>53.81835302727738</v>
          </cell>
          <cell r="J81">
            <v>54.055037825628695</v>
          </cell>
        </row>
        <row r="85">
          <cell r="I85">
            <v>10890.125664537309</v>
          </cell>
          <cell r="J85">
            <v>10799.014475212794</v>
          </cell>
        </row>
        <row r="90">
          <cell r="I90">
            <v>3199.6843439216423</v>
          </cell>
          <cell r="J90">
            <v>3172.9144924967813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8.28125" style="0" customWidth="1"/>
    <col min="2" max="2" width="13.8515625" style="0" customWidth="1"/>
    <col min="3" max="3" width="11.8515625" style="0" customWidth="1"/>
    <col min="4" max="4" width="11.28125" style="0" customWidth="1"/>
    <col min="5" max="5" width="13.57421875" style="0" customWidth="1"/>
    <col min="6" max="6" width="12.8515625" style="0" customWidth="1"/>
    <col min="7" max="7" width="10.7109375" style="0" customWidth="1"/>
  </cols>
  <sheetData>
    <row r="1" spans="1:7" ht="31.5" customHeight="1">
      <c r="A1" s="1"/>
      <c r="B1" s="2"/>
      <c r="C1" s="2"/>
      <c r="D1" s="2"/>
      <c r="E1" s="39" t="s">
        <v>32</v>
      </c>
      <c r="F1" s="39"/>
      <c r="G1" s="39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5.75">
      <c r="A3" s="32" t="s">
        <v>0</v>
      </c>
      <c r="B3" s="32"/>
      <c r="C3" s="32"/>
      <c r="D3" s="32"/>
      <c r="E3" s="33"/>
      <c r="F3" s="33"/>
      <c r="G3" s="33"/>
    </row>
    <row r="4" spans="1:7" ht="16.5" thickBot="1">
      <c r="A4" s="1"/>
      <c r="B4" s="1"/>
      <c r="C4" s="1"/>
      <c r="D4" s="1"/>
      <c r="E4" s="1"/>
      <c r="F4" s="1"/>
      <c r="G4" s="1"/>
    </row>
    <row r="5" spans="1:7" ht="32.25" customHeight="1">
      <c r="A5" s="34" t="s">
        <v>1</v>
      </c>
      <c r="B5" s="36" t="s">
        <v>34</v>
      </c>
      <c r="C5" s="37"/>
      <c r="D5" s="38"/>
      <c r="E5" s="36" t="s">
        <v>35</v>
      </c>
      <c r="F5" s="37"/>
      <c r="G5" s="38"/>
    </row>
    <row r="6" spans="1:7" ht="31.5">
      <c r="A6" s="35"/>
      <c r="B6" s="3" t="s">
        <v>2</v>
      </c>
      <c r="C6" s="4" t="s">
        <v>3</v>
      </c>
      <c r="D6" s="5" t="s">
        <v>4</v>
      </c>
      <c r="E6" s="3" t="s">
        <v>2</v>
      </c>
      <c r="F6" s="4" t="s">
        <v>3</v>
      </c>
      <c r="G6" s="5" t="s">
        <v>4</v>
      </c>
    </row>
    <row r="7" spans="1:7" ht="15.75">
      <c r="A7" s="6" t="s">
        <v>5</v>
      </c>
      <c r="B7" s="9"/>
      <c r="C7" s="7"/>
      <c r="D7" s="8"/>
      <c r="E7" s="9"/>
      <c r="F7" s="7"/>
      <c r="G7" s="8"/>
    </row>
    <row r="8" spans="1:7" ht="15.75">
      <c r="A8" s="10" t="s">
        <v>6</v>
      </c>
      <c r="B8" s="13">
        <f>'[1]ТЭП'!R6</f>
        <v>3947.5</v>
      </c>
      <c r="C8" s="11"/>
      <c r="D8" s="12"/>
      <c r="E8" s="13">
        <f>'[1]ТЭП'!R6</f>
        <v>3947.5</v>
      </c>
      <c r="F8" s="11"/>
      <c r="G8" s="12"/>
    </row>
    <row r="9" spans="1:7" ht="17.25" customHeight="1">
      <c r="A9" s="16" t="s">
        <v>7</v>
      </c>
      <c r="B9" s="19">
        <f>'[1]ТЭП'!R7</f>
        <v>144</v>
      </c>
      <c r="C9" s="17"/>
      <c r="D9" s="18"/>
      <c r="E9" s="19">
        <f>'[1]ТЭП'!R7</f>
        <v>144</v>
      </c>
      <c r="F9" s="17"/>
      <c r="G9" s="18"/>
    </row>
    <row r="10" spans="1:7" ht="15.75">
      <c r="A10" s="10" t="s">
        <v>8</v>
      </c>
      <c r="B10" s="19">
        <f>'[1]ТЭП'!R9</f>
        <v>3804</v>
      </c>
      <c r="C10" s="17"/>
      <c r="D10" s="18"/>
      <c r="E10" s="19">
        <f>'[1]ТЭП'!R9</f>
        <v>3804</v>
      </c>
      <c r="F10" s="17"/>
      <c r="G10" s="18"/>
    </row>
    <row r="11" spans="1:7" ht="16.5" customHeight="1">
      <c r="A11" s="16" t="s">
        <v>9</v>
      </c>
      <c r="B11" s="19">
        <f>'[1]ТЭП'!P10</f>
        <v>400</v>
      </c>
      <c r="C11" s="17"/>
      <c r="D11" s="18"/>
      <c r="E11" s="19">
        <f>'[1]ТЭП'!R10</f>
        <v>400</v>
      </c>
      <c r="F11" s="17"/>
      <c r="G11" s="18"/>
    </row>
    <row r="12" spans="1:7" ht="16.5" customHeight="1">
      <c r="A12" s="10" t="s">
        <v>10</v>
      </c>
      <c r="B12" s="13">
        <f>'[1]ТЭП'!R12</f>
        <v>3403.5</v>
      </c>
      <c r="C12" s="11"/>
      <c r="D12" s="12"/>
      <c r="E12" s="13">
        <f>'[1]ТЭП'!R12</f>
        <v>3403.5</v>
      </c>
      <c r="F12" s="11"/>
      <c r="G12" s="12"/>
    </row>
    <row r="13" spans="1:7" ht="18" customHeight="1">
      <c r="A13" s="16" t="s">
        <v>11</v>
      </c>
      <c r="B13" s="19">
        <f>'[1]ТЭП'!R18</f>
        <v>3403.5</v>
      </c>
      <c r="C13" s="17"/>
      <c r="D13" s="18"/>
      <c r="E13" s="19">
        <f>'[1]ТЭП'!R18</f>
        <v>3403.5</v>
      </c>
      <c r="F13" s="17"/>
      <c r="G13" s="18"/>
    </row>
    <row r="14" spans="1:7" ht="15.75" customHeight="1">
      <c r="A14" s="16" t="s">
        <v>12</v>
      </c>
      <c r="B14" s="19">
        <f>'[1]ТЭП'!R23</f>
        <v>3403.5</v>
      </c>
      <c r="C14" s="17"/>
      <c r="D14" s="18"/>
      <c r="E14" s="19">
        <f>'[1]ТЭП'!R23</f>
        <v>3403.5</v>
      </c>
      <c r="F14" s="17"/>
      <c r="G14" s="18"/>
    </row>
    <row r="15" spans="1:7" ht="24.75" customHeight="1">
      <c r="A15" s="21" t="s">
        <v>13</v>
      </c>
      <c r="B15" s="22">
        <f>'[1]Калькуляция 2019'!I7</f>
        <v>6078.826560769999</v>
      </c>
      <c r="C15" s="27">
        <f>B15/$B$12*1000</f>
        <v>1786.0515824210368</v>
      </c>
      <c r="D15" s="28">
        <f>B15/$B$32*100</f>
        <v>55.819618138706495</v>
      </c>
      <c r="E15" s="22">
        <f>'[1]Калькуляция 2019'!J7</f>
        <v>5921.457423538983</v>
      </c>
      <c r="F15" s="27">
        <f>E15/$E$12*1000</f>
        <v>1739.8141394267614</v>
      </c>
      <c r="G15" s="28">
        <f>E15/$E$32*100</f>
        <v>54.833313142885665</v>
      </c>
    </row>
    <row r="16" spans="1:7" ht="15.75">
      <c r="A16" s="16" t="s">
        <v>14</v>
      </c>
      <c r="B16" s="20">
        <f>'[1]Калькуляция 2019'!I8</f>
        <v>5238.729989999999</v>
      </c>
      <c r="C16" s="14">
        <f aca="true" t="shared" si="0" ref="C16:C31">B16/$B$12*1000</f>
        <v>1539.218448655795</v>
      </c>
      <c r="D16" s="15">
        <f aca="true" t="shared" si="1" ref="D16:D32">B16/$B$32*100</f>
        <v>48.105321750872356</v>
      </c>
      <c r="E16" s="20">
        <f>'[1]Калькуляция 2019'!J8</f>
        <v>5328.804752237288</v>
      </c>
      <c r="F16" s="14">
        <f aca="true" t="shared" si="2" ref="F16:F31">E16/$E$12*1000</f>
        <v>1565.6837820588476</v>
      </c>
      <c r="G16" s="15">
        <f aca="true" t="shared" si="3" ref="G16:G32">E16/$E$32*100</f>
        <v>49.34528761368554</v>
      </c>
    </row>
    <row r="17" spans="1:7" ht="15.75">
      <c r="A17" s="16" t="s">
        <v>15</v>
      </c>
      <c r="B17" s="20">
        <f>'[1]Калькуляция 2019'!I40</f>
        <v>28.09582077</v>
      </c>
      <c r="C17" s="14">
        <f t="shared" si="0"/>
        <v>8.254978924636404</v>
      </c>
      <c r="D17" s="15">
        <f t="shared" si="1"/>
        <v>0.2579935405290267</v>
      </c>
      <c r="E17" s="20">
        <f>'[1]Калькуляция 2019'!J40</f>
        <v>28.219049267796613</v>
      </c>
      <c r="F17" s="14">
        <f t="shared" si="2"/>
        <v>8.291185329160163</v>
      </c>
      <c r="G17" s="15">
        <f t="shared" si="3"/>
        <v>0.261311338479714</v>
      </c>
    </row>
    <row r="18" spans="1:7" ht="15.75">
      <c r="A18" s="10" t="s">
        <v>16</v>
      </c>
      <c r="B18" s="20">
        <f>'[1]Калькуляция 2019'!I45</f>
        <v>812.00075</v>
      </c>
      <c r="C18" s="14">
        <f t="shared" si="0"/>
        <v>238.57815484060527</v>
      </c>
      <c r="D18" s="15">
        <f t="shared" si="1"/>
        <v>7.456302847305111</v>
      </c>
      <c r="E18" s="20">
        <f>'[1]Калькуляция 2019'!J45</f>
        <v>564.4336220338982</v>
      </c>
      <c r="F18" s="14">
        <f t="shared" si="2"/>
        <v>165.8391720387537</v>
      </c>
      <c r="G18" s="15">
        <f t="shared" si="3"/>
        <v>5.2267141907204095</v>
      </c>
    </row>
    <row r="19" spans="1:7" ht="15.75">
      <c r="A19" s="21" t="s">
        <v>17</v>
      </c>
      <c r="B19" s="22">
        <f>'[1]Калькуляция 2019'!I48</f>
        <v>4069.2255011119064</v>
      </c>
      <c r="C19" s="27">
        <f t="shared" si="0"/>
        <v>1195.6002647603664</v>
      </c>
      <c r="D19" s="28">
        <f t="shared" si="1"/>
        <v>37.36619416948479</v>
      </c>
      <c r="E19" s="22">
        <f>'[1]Калькуляция 2019'!J48</f>
        <v>4252.052514974579</v>
      </c>
      <c r="F19" s="27">
        <f t="shared" si="2"/>
        <v>1249.3176186204141</v>
      </c>
      <c r="G19" s="28">
        <f t="shared" si="3"/>
        <v>39.3744496290324</v>
      </c>
    </row>
    <row r="20" spans="1:7" ht="15.75">
      <c r="A20" s="23" t="s">
        <v>18</v>
      </c>
      <c r="B20" s="20">
        <f>'[1]Калькуляция 2019'!I52</f>
        <v>1940.3307</v>
      </c>
      <c r="C20" s="14">
        <f t="shared" si="0"/>
        <v>570.0986337593653</v>
      </c>
      <c r="D20" s="15">
        <f t="shared" si="1"/>
        <v>17.817339852362846</v>
      </c>
      <c r="E20" s="20">
        <f>'[1]Калькуляция 2019'!J52</f>
        <v>2009.2900530779998</v>
      </c>
      <c r="F20" s="14">
        <f t="shared" si="2"/>
        <v>590.3599392031732</v>
      </c>
      <c r="G20" s="15">
        <f t="shared" si="3"/>
        <v>18.60623539018274</v>
      </c>
    </row>
    <row r="21" spans="1:7" ht="15.75">
      <c r="A21" s="16" t="s">
        <v>19</v>
      </c>
      <c r="B21" s="20">
        <f>'[1]Калькуляция 2019'!I54</f>
        <v>2052.0618119119067</v>
      </c>
      <c r="C21" s="14">
        <f t="shared" si="0"/>
        <v>602.926931662085</v>
      </c>
      <c r="D21" s="15">
        <f t="shared" si="1"/>
        <v>18.84332536762415</v>
      </c>
      <c r="E21" s="20">
        <f>'[1]Калькуляция 2019'!J54</f>
        <v>2124.992088707256</v>
      </c>
      <c r="F21" s="14">
        <f t="shared" si="2"/>
        <v>624.3549548133556</v>
      </c>
      <c r="G21" s="15">
        <f t="shared" si="3"/>
        <v>19.67764830378545</v>
      </c>
    </row>
    <row r="22" spans="1:7" ht="15.75">
      <c r="A22" s="16" t="s">
        <v>20</v>
      </c>
      <c r="B22" s="20">
        <f>'[1]Калькуляция 2019'!I67</f>
        <v>35</v>
      </c>
      <c r="C22" s="14">
        <f t="shared" si="0"/>
        <v>10.28353165858675</v>
      </c>
      <c r="D22" s="15">
        <f t="shared" si="1"/>
        <v>0.3213920672557</v>
      </c>
      <c r="E22" s="20">
        <f>'[1]Калькуляция 2019'!J67</f>
        <v>36.85820338983051</v>
      </c>
      <c r="F22" s="14">
        <f t="shared" si="2"/>
        <v>10.829500041084328</v>
      </c>
      <c r="G22" s="15">
        <f t="shared" si="3"/>
        <v>0.34131080641138056</v>
      </c>
    </row>
    <row r="23" spans="1:7" ht="15.75">
      <c r="A23" s="24" t="s">
        <v>21</v>
      </c>
      <c r="B23" s="20">
        <f>'[1]Калькуляция 2019'!I68</f>
        <v>28.581379199999997</v>
      </c>
      <c r="C23" s="14">
        <f t="shared" si="0"/>
        <v>8.397643367122079</v>
      </c>
      <c r="D23" s="15">
        <f t="shared" si="1"/>
        <v>0.2624522441744876</v>
      </c>
      <c r="E23" s="20">
        <f>'[1]Калькуляция 2019'!J68</f>
        <v>30.09880822044203</v>
      </c>
      <c r="F23" s="14">
        <f t="shared" si="2"/>
        <v>8.843487063447048</v>
      </c>
      <c r="G23" s="15">
        <f t="shared" si="3"/>
        <v>0.27871810237432737</v>
      </c>
    </row>
    <row r="24" spans="1:7" ht="15.75">
      <c r="A24" s="24" t="s">
        <v>22</v>
      </c>
      <c r="B24" s="20">
        <f>'[1]Калькуляция 2019'!I69</f>
        <v>10.2663</v>
      </c>
      <c r="C24" s="14">
        <f t="shared" si="0"/>
        <v>3.01639488761569</v>
      </c>
      <c r="D24" s="15">
        <f t="shared" si="1"/>
        <v>0.09427163943049124</v>
      </c>
      <c r="E24" s="20">
        <f>'[1]Калькуляция 2019'!J69</f>
        <v>10.811353527457625</v>
      </c>
      <c r="F24" s="14">
        <f t="shared" si="2"/>
        <v>3.176539893479543</v>
      </c>
      <c r="G24" s="15">
        <f t="shared" si="3"/>
        <v>0.10011426091031873</v>
      </c>
    </row>
    <row r="25" spans="1:7" ht="15.75">
      <c r="A25" s="16" t="s">
        <v>23</v>
      </c>
      <c r="B25" s="20">
        <f>'[1]Калькуляция 2019'!I71</f>
        <v>37.98531</v>
      </c>
      <c r="C25" s="14">
        <f t="shared" si="0"/>
        <v>11.160661084178052</v>
      </c>
      <c r="D25" s="15">
        <f t="shared" si="1"/>
        <v>0.34880506589281757</v>
      </c>
      <c r="E25" s="20">
        <f>'[1]Калькуляция 2019'!J71</f>
        <v>40.002008051593215</v>
      </c>
      <c r="F25" s="14">
        <f t="shared" si="2"/>
        <v>11.75319760587431</v>
      </c>
      <c r="G25" s="15">
        <f t="shared" si="3"/>
        <v>0.37042276536817936</v>
      </c>
    </row>
    <row r="26" spans="1:7" ht="15.75">
      <c r="A26" s="21" t="s">
        <v>24</v>
      </c>
      <c r="B26" s="22">
        <f>'[1]Калькуляция 2019'!I72</f>
        <v>723.2552496281268</v>
      </c>
      <c r="C26" s="27">
        <f t="shared" si="0"/>
        <v>212.50337876542582</v>
      </c>
      <c r="D26" s="28">
        <f t="shared" si="1"/>
        <v>6.641385709472029</v>
      </c>
      <c r="E26" s="22">
        <v>745.61</v>
      </c>
      <c r="F26" s="27">
        <f t="shared" si="2"/>
        <v>219.07154399882475</v>
      </c>
      <c r="G26" s="28">
        <f t="shared" si="3"/>
        <v>6.904426341046347</v>
      </c>
    </row>
    <row r="27" spans="1:7" ht="15.75">
      <c r="A27" s="25" t="s">
        <v>25</v>
      </c>
      <c r="B27" s="20">
        <f>'[1]Калькуляция 2019'!I73</f>
        <v>615.618543573572</v>
      </c>
      <c r="C27" s="14">
        <f t="shared" si="0"/>
        <v>180.87807949862554</v>
      </c>
      <c r="D27" s="15">
        <f t="shared" si="1"/>
        <v>5.652997610287244</v>
      </c>
      <c r="E27" s="20">
        <v>637.5</v>
      </c>
      <c r="F27" s="14">
        <f t="shared" si="2"/>
        <v>187.30718378140148</v>
      </c>
      <c r="G27" s="15">
        <f t="shared" si="3"/>
        <v>5.9033164689543405</v>
      </c>
    </row>
    <row r="28" spans="1:7" ht="15.75">
      <c r="A28" s="16" t="s">
        <v>26</v>
      </c>
      <c r="B28" s="20">
        <f>'[1]Калькуляция 2019'!I74</f>
        <v>0</v>
      </c>
      <c r="C28" s="14">
        <f t="shared" si="0"/>
        <v>0</v>
      </c>
      <c r="D28" s="15">
        <f t="shared" si="1"/>
        <v>0</v>
      </c>
      <c r="E28" s="20">
        <f>'[1]Калькуляция 2019'!J74</f>
        <v>0</v>
      </c>
      <c r="F28" s="14">
        <f t="shared" si="2"/>
        <v>0</v>
      </c>
      <c r="G28" s="15">
        <f t="shared" si="3"/>
        <v>0</v>
      </c>
    </row>
    <row r="29" spans="1:7" ht="19.5" customHeight="1">
      <c r="A29" s="24" t="s">
        <v>27</v>
      </c>
      <c r="B29" s="20">
        <f>'[1]Калькуляция 2019'!I80</f>
        <v>107.63670605455476</v>
      </c>
      <c r="C29" s="14">
        <f t="shared" si="0"/>
        <v>31.625299266800287</v>
      </c>
      <c r="D29" s="15">
        <f t="shared" si="1"/>
        <v>0.9883880991847851</v>
      </c>
      <c r="E29" s="20">
        <v>108.11</v>
      </c>
      <c r="F29" s="14">
        <f t="shared" si="2"/>
        <v>31.76436021742324</v>
      </c>
      <c r="G29" s="15">
        <f t="shared" si="3"/>
        <v>1.0011098720920057</v>
      </c>
    </row>
    <row r="30" spans="1:7" ht="15.75">
      <c r="A30" s="6" t="s">
        <v>28</v>
      </c>
      <c r="B30" s="22">
        <f>'[1]Калькуляция 2019'!I81</f>
        <v>53.81835302727738</v>
      </c>
      <c r="C30" s="27">
        <f t="shared" si="0"/>
        <v>15.812649633400143</v>
      </c>
      <c r="D30" s="28">
        <f t="shared" si="1"/>
        <v>0.49419404959239255</v>
      </c>
      <c r="E30" s="22">
        <f>'[1]Калькуляция 2019'!J81</f>
        <v>54.055037825628695</v>
      </c>
      <c r="F30" s="27">
        <f t="shared" si="2"/>
        <v>15.882191222455912</v>
      </c>
      <c r="G30" s="28">
        <f t="shared" si="3"/>
        <v>0.5005552863152686</v>
      </c>
    </row>
    <row r="31" spans="1:7" ht="15.75">
      <c r="A31" s="6" t="s">
        <v>33</v>
      </c>
      <c r="B31" s="22">
        <v>-35</v>
      </c>
      <c r="C31" s="27">
        <f t="shared" si="0"/>
        <v>-10.28353165858675</v>
      </c>
      <c r="D31" s="28">
        <f t="shared" si="1"/>
        <v>-0.3213920672557</v>
      </c>
      <c r="E31" s="22">
        <v>-174.16</v>
      </c>
      <c r="F31" s="27">
        <f t="shared" si="2"/>
        <v>-51.17085353312766</v>
      </c>
      <c r="G31" s="28">
        <f t="shared" si="3"/>
        <v>-1.6127397587970005</v>
      </c>
    </row>
    <row r="32" spans="1:7" ht="15.75">
      <c r="A32" s="26" t="s">
        <v>29</v>
      </c>
      <c r="B32" s="22">
        <f>'[1]Калькуляция 2019'!I85</f>
        <v>10890.125664537309</v>
      </c>
      <c r="C32" s="27">
        <f>B32/B12*1000</f>
        <v>3199.6843439216423</v>
      </c>
      <c r="D32" s="28">
        <f t="shared" si="1"/>
        <v>100</v>
      </c>
      <c r="E32" s="22">
        <f>'[1]Калькуляция 2019'!J85</f>
        <v>10799.014475212794</v>
      </c>
      <c r="F32" s="27">
        <f>E32/$E$12*1000</f>
        <v>3172.9144924967813</v>
      </c>
      <c r="G32" s="28">
        <f t="shared" si="3"/>
        <v>100</v>
      </c>
    </row>
    <row r="33" spans="1:7" ht="15.75">
      <c r="A33" s="6" t="s">
        <v>30</v>
      </c>
      <c r="B33" s="29"/>
      <c r="C33" s="27"/>
      <c r="D33" s="30"/>
      <c r="E33" s="29"/>
      <c r="F33" s="27"/>
      <c r="G33" s="30"/>
    </row>
    <row r="34" spans="1:7" ht="15.75">
      <c r="A34" s="31" t="s">
        <v>31</v>
      </c>
      <c r="B34" s="22">
        <f>'[1]Калькуляция 2019'!I90</f>
        <v>3199.6843439216423</v>
      </c>
      <c r="C34" s="27"/>
      <c r="D34" s="30"/>
      <c r="E34" s="22">
        <f>'[1]Калькуляция 2019'!J90</f>
        <v>3172.9144924967813</v>
      </c>
      <c r="F34" s="27"/>
      <c r="G34" s="30"/>
    </row>
  </sheetData>
  <sheetProtection/>
  <mergeCells count="5">
    <mergeCell ref="A3:G3"/>
    <mergeCell ref="A5:A6"/>
    <mergeCell ref="B5:D5"/>
    <mergeCell ref="E5:G5"/>
    <mergeCell ref="E1:G1"/>
  </mergeCells>
  <printOptions/>
  <pageMargins left="0.5905511811023623" right="0.1968503937007874" top="0.3937007874015748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7" sqref="Q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В.В.</cp:lastModifiedBy>
  <cp:lastPrinted>2018-10-26T07:26:57Z</cp:lastPrinted>
  <dcterms:created xsi:type="dcterms:W3CDTF">1996-10-08T23:32:33Z</dcterms:created>
  <dcterms:modified xsi:type="dcterms:W3CDTF">2018-10-26T07:27:33Z</dcterms:modified>
  <cp:category/>
  <cp:version/>
  <cp:contentType/>
  <cp:contentStatus/>
</cp:coreProperties>
</file>