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2018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<sst xmlns="http://schemas.openxmlformats.org/spreadsheetml/2006/main" count="40" uniqueCount="37">
  <si>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Расчет тарифа на тепловую энергию МУП "Бирюза"</t>
  </si>
  <si>
    <t>Наименование показателя</t>
  </si>
  <si>
    <t>Установлено на 2018 год</t>
  </si>
  <si>
    <t>Корректировка на 2018 год                      (по решению суда)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</si>
  <si>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</si>
  <si>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</si>
  <si>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</si>
  <si>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</si>
  <si>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</si>
  <si>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</t>
  </si>
  <si>
    <t>Отпуск тепла с коллекторов</t>
  </si>
  <si>
    <t>Покупная тепловая энергия</t>
  </si>
  <si>
    <t>Отпуск тепла в сеть</t>
  </si>
  <si>
    <t xml:space="preserve">     в т.ч. потери тепловой энергии </t>
  </si>
  <si>
    <t xml:space="preserve">Реализация тепловой энергии </t>
  </si>
  <si>
    <t xml:space="preserve">     в т.ч. - на нужды производств. </t>
  </si>
  <si>
    <t>на сторону, всего</t>
  </si>
  <si>
    <t xml:space="preserve">     - жилищный фонд</t>
  </si>
  <si>
    <t xml:space="preserve">     - бюджетные организации</t>
  </si>
  <si>
    <t xml:space="preserve">     - прочие потребители</t>
  </si>
  <si>
    <t xml:space="preserve">Расходы, связанные с производством и реализацией тепловой энергии (тыс. руб.) </t>
  </si>
  <si>
    <t>Топливо</t>
  </si>
  <si>
    <t>Прочие энергетические ресурсы</t>
  </si>
  <si>
    <t xml:space="preserve">Сырье и материалы </t>
  </si>
  <si>
    <t xml:space="preserve">Оплата труда и отчисления </t>
  </si>
  <si>
    <t>Амортизация</t>
  </si>
  <si>
    <t>Прочие расходы (тыс. руб.)</t>
  </si>
  <si>
    <t>Работы производственного характера</t>
  </si>
  <si>
    <t>Расходы на оплату иных работ и услуг</t>
  </si>
  <si>
    <t xml:space="preserve">Плата за выбросы и сбросы </t>
  </si>
  <si>
    <t>Арендная плата</t>
  </si>
  <si>
    <t>Другие расходы</t>
  </si>
  <si>
    <t>Итого</t>
  </si>
  <si>
    <t>Прибыль</t>
  </si>
  <si>
    <t>Необходимая валовая выручка (тыс. руб.)</t>
  </si>
  <si>
    <t>Тарифы, руб./Гкал:</t>
  </si>
  <si>
    <t>с 01.01. по 31.12.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</si>
</sst>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19" fillId="0" borderId="0" xfId="52" applyFont="1" applyAlignment="1">
      <alignment horizontal="right" wrapText="1"/>
      <protection/>
    </xf>
    <xf numFmtId="0" fontId="19" fillId="0" borderId="0" xfId="52" applyFont="1" applyAlignment="1">
      <alignment wrapText="1"/>
      <protection/>
    </xf>
    <xf numFmtId="0" fontId="21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 vertical="center"/>
      <protection/>
    </xf>
    <xf numFmtId="0" fontId="19" fillId="0" borderId="18" xfId="52" applyFont="1" applyFill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21" xfId="52" applyFont="1" applyFill="1" applyBorder="1" applyAlignment="1">
      <alignment horizontal="center" vertical="center" wrapText="1"/>
      <protection/>
    </xf>
    <xf numFmtId="0" fontId="19" fillId="0" borderId="22" xfId="52" applyFont="1" applyBorder="1" applyAlignment="1">
      <alignment horizontal="center" vertical="center" wrapText="1"/>
      <protection/>
    </xf>
    <xf numFmtId="0" fontId="21" fillId="0" borderId="17" xfId="52" applyFont="1" applyBorder="1">
      <alignment/>
      <protection/>
    </xf>
    <xf numFmtId="0" fontId="19" fillId="0" borderId="18" xfId="52" applyFont="1" applyBorder="1">
      <alignment/>
      <protection/>
    </xf>
    <xf numFmtId="0" fontId="19" fillId="0" borderId="19" xfId="52" applyFont="1" applyBorder="1">
      <alignment/>
      <protection/>
    </xf>
    <xf numFmtId="0" fontId="19" fillId="0" borderId="20" xfId="52" applyFont="1" applyBorder="1">
      <alignment/>
      <protection/>
    </xf>
    <xf numFmtId="0" fontId="19" fillId="0" borderId="21" xfId="52" applyFont="1" applyBorder="1">
      <alignment/>
      <protection/>
    </xf>
    <xf numFmtId="0" fontId="19" fillId="0" borderId="22" xfId="52" applyFont="1" applyBorder="1">
      <alignment/>
      <protection/>
    </xf>
    <xf numFmtId="0" fontId="19" fillId="0" borderId="17" xfId="52" applyFont="1" applyBorder="1">
      <alignment/>
      <protection/>
    </xf>
    <xf numFmtId="4" fontId="21" fillId="0" borderId="18" xfId="52" applyNumberFormat="1" applyFont="1" applyBorder="1" applyAlignment="1">
      <alignment horizontal="center"/>
      <protection/>
    </xf>
    <xf numFmtId="4" fontId="19" fillId="0" borderId="19" xfId="52" applyNumberFormat="1" applyFont="1" applyBorder="1" applyAlignment="1">
      <alignment horizontal="center"/>
      <protection/>
    </xf>
    <xf numFmtId="4" fontId="19" fillId="0" borderId="20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19" fillId="0" borderId="22" xfId="52" applyNumberFormat="1" applyFont="1" applyBorder="1" applyAlignment="1">
      <alignment horizontal="center"/>
      <protection/>
    </xf>
    <xf numFmtId="0" fontId="19" fillId="0" borderId="17" xfId="52" applyFont="1" applyBorder="1" applyAlignment="1">
      <alignment wrapText="1"/>
      <protection/>
    </xf>
    <xf numFmtId="4" fontId="19" fillId="0" borderId="18" xfId="52" applyNumberFormat="1" applyFont="1" applyBorder="1" applyAlignment="1">
      <alignment horizontal="center"/>
      <protection/>
    </xf>
    <xf numFmtId="4" fontId="19" fillId="0" borderId="21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wrapText="1"/>
      <protection/>
    </xf>
    <xf numFmtId="0" fontId="22" fillId="0" borderId="0" xfId="52" applyFont="1">
      <alignment/>
      <protection/>
    </xf>
    <xf numFmtId="0" fontId="19" fillId="0" borderId="17" xfId="0" applyFont="1" applyFill="1" applyBorder="1" applyAlignment="1">
      <alignment horizontal="left" wrapText="1"/>
    </xf>
    <xf numFmtId="49" fontId="21" fillId="0" borderId="17" xfId="52" applyNumberFormat="1" applyFont="1" applyFill="1" applyBorder="1" applyAlignment="1">
      <alignment horizontal="left" vertical="center" wrapText="1"/>
      <protection/>
    </xf>
    <xf numFmtId="4" fontId="21" fillId="0" borderId="19" xfId="52" applyNumberFormat="1" applyFont="1" applyBorder="1" applyAlignment="1">
      <alignment horizontal="center"/>
      <protection/>
    </xf>
    <xf numFmtId="4" fontId="21" fillId="0" borderId="20" xfId="52" applyNumberFormat="1" applyFont="1" applyBorder="1" applyAlignment="1">
      <alignment horizontal="center"/>
      <protection/>
    </xf>
    <xf numFmtId="4" fontId="21" fillId="0" borderId="22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тарифа - 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0;&#1088;&#1102;&#1079;&#1072;%20&#1087;&#1077;&#1088;&#1077;&#1088;&#1077;&#1075;&#1091;&#1083;&#1080;&#1088;&#1086;&#1074;&#1072;&#1085;&#1080;&#1077;%20&#1087;&#1086;%20&#1088;&#1077;&#1096;&#1077;&#1085;&#1080;&#1102;%20&#1089;&#1091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П 2019"/>
      <sheetName val="Калькуляция 2019"/>
      <sheetName val="Тариф 2018 "/>
      <sheetName val="Динамика"/>
      <sheetName val="Тариф 2015"/>
      <sheetName val="Мероприятия"/>
      <sheetName val="Калькуляция долгоср."/>
      <sheetName val="Факт 2016 "/>
      <sheetName val="Тариф 2016"/>
      <sheetName val="Калькуляция 2016"/>
    </sheetNames>
    <sheetDataSet>
      <sheetData sheetId="0">
        <row r="6">
          <cell r="L6">
            <v>2566.57</v>
          </cell>
        </row>
        <row r="7">
          <cell r="L7">
            <v>97.1569</v>
          </cell>
        </row>
        <row r="10">
          <cell r="L10">
            <v>2469.41</v>
          </cell>
        </row>
        <row r="11">
          <cell r="L11">
            <v>337</v>
          </cell>
        </row>
        <row r="13">
          <cell r="L13">
            <v>2132.41</v>
          </cell>
        </row>
        <row r="18">
          <cell r="L18">
            <v>1320.14</v>
          </cell>
        </row>
        <row r="21">
          <cell r="L21">
            <v>812.27</v>
          </cell>
        </row>
        <row r="24">
          <cell r="K24">
            <v>0</v>
          </cell>
        </row>
      </sheetData>
      <sheetData sheetId="1">
        <row r="5">
          <cell r="J5">
            <v>4169.00469095</v>
          </cell>
          <cell r="K5">
            <v>4888.0695</v>
          </cell>
        </row>
        <row r="6">
          <cell r="J6">
            <v>1235.19</v>
          </cell>
          <cell r="K6">
            <v>1954.2545000000002</v>
          </cell>
        </row>
        <row r="39">
          <cell r="J39">
            <v>827.77709095</v>
          </cell>
          <cell r="K39">
            <v>827.775</v>
          </cell>
        </row>
        <row r="48">
          <cell r="J48">
            <v>433</v>
          </cell>
          <cell r="K48">
            <v>433</v>
          </cell>
        </row>
        <row r="54">
          <cell r="J54">
            <v>1673.0376</v>
          </cell>
          <cell r="K54">
            <v>1673.04</v>
          </cell>
        </row>
        <row r="71">
          <cell r="J71">
            <v>231</v>
          </cell>
        </row>
        <row r="73">
          <cell r="J73">
            <v>56</v>
          </cell>
        </row>
        <row r="75">
          <cell r="J75">
            <v>120</v>
          </cell>
        </row>
        <row r="79">
          <cell r="J79">
            <v>31</v>
          </cell>
        </row>
        <row r="80">
          <cell r="J80">
            <v>4400.00469095</v>
          </cell>
          <cell r="K80">
            <v>5119.0695</v>
          </cell>
        </row>
        <row r="83">
          <cell r="J83">
            <v>44.0000469095</v>
          </cell>
        </row>
        <row r="92">
          <cell r="J92">
            <v>4444.0047378595</v>
          </cell>
          <cell r="K92">
            <v>5163.0695</v>
          </cell>
        </row>
        <row r="97">
          <cell r="J97">
            <v>2084.0292147661567</v>
          </cell>
          <cell r="K97">
            <v>2421.2367696643705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55.8515625" style="0" customWidth="1"/>
    <col min="2" max="2" width="13.28125" style="0" customWidth="1"/>
    <col min="3" max="3" width="12.7109375" style="0" customWidth="1"/>
    <col min="4" max="4" width="13.57421875" style="0" customWidth="1"/>
    <col min="5" max="5" width="13.140625" style="0" customWidth="1"/>
    <col min="6" max="6" width="12.28125" style="0" customWidth="1"/>
    <col min="7" max="7" width="11.00390625" style="0" customWidth="1"/>
  </cols>
  <sheetData>
    <row r="1" spans="1:9" ht="21" customHeight="1">
      <c r="A1" s="1"/>
      <c r="B1" s="4"/>
      <c r="C1" s="4"/>
      <c r="D1" s="4"/>
      <c r="E1" s="4"/>
      <c r="F1" s="3"/>
      <c r="G1" s="3"/>
      <c r="H1" s="4"/>
      <c r="I1" s="4"/>
    </row>
    <row r="2" spans="1:9" ht="12.75" customHeight="1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5" t="s">
        <v>0</v>
      </c>
      <c r="B3" s="6"/>
      <c r="C3" s="6"/>
      <c r="D3" s="6"/>
      <c r="E3" s="6"/>
      <c r="F3" s="6"/>
      <c r="G3" s="6"/>
      <c r="H3" s="2"/>
      <c r="I3" s="2"/>
    </row>
    <row r="4" spans="1:9" ht="20.25" customHeight="1" thickBot="1">
      <c r="A4" s="1"/>
      <c r="B4" s="2"/>
      <c r="C4" s="2"/>
      <c r="D4" s="2"/>
      <c r="E4" s="2"/>
      <c r="F4" s="2"/>
      <c r="G4" s="2"/>
      <c r="H4" s="2"/>
      <c r="I4" s="2"/>
    </row>
    <row r="5" spans="1:9" ht="39" customHeight="1">
      <c r="A5" s="7" t="s">
        <v>1</v>
      </c>
      <c r="B5" s="11" t="s">
        <v>2</v>
      </c>
      <c r="C5" s="12"/>
      <c r="D5" s="13"/>
      <c r="E5" s="8" t="s">
        <v>3</v>
      </c>
      <c r="F5" s="9"/>
      <c r="G5" s="10"/>
      <c r="H5" s="2"/>
      <c r="I5" s="2"/>
    </row>
    <row r="6" spans="1:9" ht="48.75" customHeight="1">
      <c r="A6" s="14"/>
      <c r="B6" s="18" t="s">
        <v>4</v>
      </c>
      <c r="C6" s="16" t="s">
        <v>5</v>
      </c>
      <c r="D6" s="19" t="s">
        <v>6</v>
      </c>
      <c r="E6" s="15" t="s">
        <v>4</v>
      </c>
      <c r="F6" s="16" t="s">
        <v>5</v>
      </c>
      <c r="G6" s="17" t="s">
        <v>6</v>
      </c>
      <c r="H6" s="2"/>
      <c r="I6" s="2"/>
    </row>
    <row r="7" spans="1:9" ht="15.75">
      <c r="A7" s="20" t="s">
        <v>7</v>
      </c>
      <c r="B7" s="24"/>
      <c r="C7" s="22"/>
      <c r="D7" s="25"/>
      <c r="E7" s="21"/>
      <c r="F7" s="22"/>
      <c r="G7" s="23"/>
      <c r="H7" s="2"/>
      <c r="I7" s="2"/>
    </row>
    <row r="8" spans="1:9" ht="15.75">
      <c r="A8" s="26" t="s">
        <v>8</v>
      </c>
      <c r="B8" s="30">
        <f>'[1]ТЭП 2019'!L6</f>
        <v>2566.57</v>
      </c>
      <c r="C8" s="28"/>
      <c r="D8" s="31"/>
      <c r="E8" s="27">
        <f>'[1]ТЭП 2019'!L6</f>
        <v>2566.57</v>
      </c>
      <c r="F8" s="28"/>
      <c r="G8" s="29"/>
      <c r="H8" s="2"/>
      <c r="I8" s="2"/>
    </row>
    <row r="9" spans="1:9" ht="15.75">
      <c r="A9" s="32" t="s">
        <v>9</v>
      </c>
      <c r="B9" s="34">
        <f>'[1]ТЭП 2019'!L7</f>
        <v>97.1569</v>
      </c>
      <c r="C9" s="28"/>
      <c r="D9" s="31"/>
      <c r="E9" s="33">
        <f>'[1]ТЭП 2019'!L7</f>
        <v>97.1569</v>
      </c>
      <c r="F9" s="28"/>
      <c r="G9" s="29"/>
      <c r="H9" s="2"/>
      <c r="I9" s="2"/>
    </row>
    <row r="10" spans="1:9" ht="15.75" hidden="1">
      <c r="A10" s="32" t="s">
        <v>10</v>
      </c>
      <c r="B10" s="34"/>
      <c r="C10" s="28"/>
      <c r="D10" s="31"/>
      <c r="E10" s="33"/>
      <c r="F10" s="28"/>
      <c r="G10" s="29"/>
      <c r="H10" s="2"/>
      <c r="I10" s="2"/>
    </row>
    <row r="11" spans="1:9" ht="15.75" hidden="1">
      <c r="A11" s="32" t="s">
        <v>11</v>
      </c>
      <c r="B11" s="34"/>
      <c r="C11" s="28"/>
      <c r="D11" s="31"/>
      <c r="E11" s="33"/>
      <c r="F11" s="28"/>
      <c r="G11" s="29"/>
      <c r="H11" s="2"/>
      <c r="I11" s="2"/>
    </row>
    <row r="12" spans="1:9" ht="15.75">
      <c r="A12" s="26" t="s">
        <v>12</v>
      </c>
      <c r="B12" s="34">
        <f>'[1]ТЭП 2019'!L10</f>
        <v>2469.41</v>
      </c>
      <c r="C12" s="28"/>
      <c r="D12" s="31"/>
      <c r="E12" s="33">
        <f>'[1]ТЭП 2019'!L10</f>
        <v>2469.41</v>
      </c>
      <c r="F12" s="28"/>
      <c r="G12" s="29"/>
      <c r="H12" s="2"/>
      <c r="I12" s="2"/>
    </row>
    <row r="13" spans="1:9" ht="15.75">
      <c r="A13" s="32" t="s">
        <v>13</v>
      </c>
      <c r="B13" s="34">
        <f>'[1]ТЭП 2019'!L11</f>
        <v>337</v>
      </c>
      <c r="C13" s="28"/>
      <c r="D13" s="31"/>
      <c r="E13" s="33">
        <f>'[1]ТЭП 2019'!L11</f>
        <v>337</v>
      </c>
      <c r="F13" s="28"/>
      <c r="G13" s="29"/>
      <c r="H13" s="2"/>
      <c r="I13" s="2"/>
    </row>
    <row r="14" spans="1:9" ht="15.75">
      <c r="A14" s="26" t="s">
        <v>14</v>
      </c>
      <c r="B14" s="30">
        <f>'[1]ТЭП 2019'!L13</f>
        <v>2132.41</v>
      </c>
      <c r="C14" s="28"/>
      <c r="D14" s="31"/>
      <c r="E14" s="27">
        <f>'[1]ТЭП 2019'!L13</f>
        <v>2132.41</v>
      </c>
      <c r="F14" s="28"/>
      <c r="G14" s="29"/>
      <c r="H14" s="2"/>
      <c r="I14" s="2"/>
    </row>
    <row r="15" spans="1:9" ht="15.75" hidden="1">
      <c r="A15" s="32" t="s">
        <v>15</v>
      </c>
      <c r="B15" s="34"/>
      <c r="C15" s="28"/>
      <c r="D15" s="31"/>
      <c r="E15" s="33"/>
      <c r="F15" s="28"/>
      <c r="G15" s="29"/>
      <c r="H15" s="2"/>
      <c r="I15" s="2"/>
    </row>
    <row r="16" spans="1:9" ht="14.25" customHeight="1" hidden="1">
      <c r="A16" s="32" t="s">
        <v>16</v>
      </c>
      <c r="B16" s="34"/>
      <c r="C16" s="28"/>
      <c r="D16" s="31"/>
      <c r="E16" s="33"/>
      <c r="F16" s="28"/>
      <c r="G16" s="29"/>
      <c r="H16" s="2"/>
      <c r="I16" s="2"/>
    </row>
    <row r="17" spans="1:7" ht="15.75">
      <c r="A17" s="32" t="s">
        <v>17</v>
      </c>
      <c r="B17" s="34">
        <f>'[1]ТЭП 2019'!L18</f>
        <v>1320.14</v>
      </c>
      <c r="C17" s="28"/>
      <c r="D17" s="31"/>
      <c r="E17" s="33">
        <f>'[1]ТЭП 2019'!L18</f>
        <v>1320.14</v>
      </c>
      <c r="F17" s="28"/>
      <c r="G17" s="29"/>
    </row>
    <row r="18" spans="1:7" ht="15.75">
      <c r="A18" s="32" t="s">
        <v>18</v>
      </c>
      <c r="B18" s="34">
        <f>'[1]ТЭП 2019'!L21</f>
        <v>812.27</v>
      </c>
      <c r="C18" s="28"/>
      <c r="D18" s="31"/>
      <c r="E18" s="33">
        <f>'[1]ТЭП 2019'!L21</f>
        <v>812.27</v>
      </c>
      <c r="F18" s="28"/>
      <c r="G18" s="29"/>
    </row>
    <row r="19" spans="1:7" ht="15.75" hidden="1">
      <c r="A19" s="32" t="s">
        <v>19</v>
      </c>
      <c r="B19" s="34">
        <f>'[1]ТЭП 2019'!K24</f>
        <v>0</v>
      </c>
      <c r="C19" s="28"/>
      <c r="D19" s="31"/>
      <c r="E19" s="33"/>
      <c r="F19" s="28"/>
      <c r="G19" s="29"/>
    </row>
    <row r="20" spans="1:7" s="36" customFormat="1" ht="31.5">
      <c r="A20" s="35" t="s">
        <v>20</v>
      </c>
      <c r="B20" s="30">
        <f>'[1]Калькуляция 2019'!J5</f>
        <v>4169.00469095</v>
      </c>
      <c r="C20" s="28"/>
      <c r="D20" s="29"/>
      <c r="E20" s="27">
        <f>'[1]Калькуляция 2019'!K5</f>
        <v>4888.0695</v>
      </c>
      <c r="F20" s="28">
        <f>E20/$E$14*1000</f>
        <v>2292.274703270009</v>
      </c>
      <c r="G20" s="29">
        <f aca="true" t="shared" si="0" ref="G20:G34">E20/$E$34*100</f>
        <v>94.67371105502261</v>
      </c>
    </row>
    <row r="21" spans="1:7" ht="17.25" customHeight="1">
      <c r="A21" s="32" t="s">
        <v>21</v>
      </c>
      <c r="B21" s="34">
        <f>'[1]Калькуляция 2019'!J6</f>
        <v>1235.19</v>
      </c>
      <c r="C21" s="28">
        <f>B21/$B$14*1000</f>
        <v>579.2460174169133</v>
      </c>
      <c r="D21" s="29">
        <f aca="true" t="shared" si="1" ref="D21:D34">B21/$B$34*100</f>
        <v>27.79452482300777</v>
      </c>
      <c r="E21" s="33">
        <f>'[1]Калькуляция 2019'!K6</f>
        <v>1954.2545000000002</v>
      </c>
      <c r="F21" s="28">
        <f aca="true" t="shared" si="2" ref="F21:F34">E21/$E$14*1000</f>
        <v>916.4534493835615</v>
      </c>
      <c r="G21" s="29">
        <f t="shared" si="0"/>
        <v>37.85063323280851</v>
      </c>
    </row>
    <row r="22" spans="1:7" ht="15.75">
      <c r="A22" s="32" t="s">
        <v>22</v>
      </c>
      <c r="B22" s="34">
        <f>'[1]Калькуляция 2019'!J39</f>
        <v>827.77709095</v>
      </c>
      <c r="C22" s="28">
        <f aca="true" t="shared" si="3" ref="C22:C34">B22/$B$14*1000</f>
        <v>388.18852422845515</v>
      </c>
      <c r="D22" s="29">
        <f t="shared" si="1"/>
        <v>18.62682737257178</v>
      </c>
      <c r="E22" s="33">
        <f>'[1]Калькуляция 2019'!K39</f>
        <v>827.775</v>
      </c>
      <c r="F22" s="28">
        <f t="shared" si="2"/>
        <v>388.18754367124524</v>
      </c>
      <c r="G22" s="29">
        <f t="shared" si="0"/>
        <v>16.03261393246789</v>
      </c>
    </row>
    <row r="23" spans="1:7" ht="15.75">
      <c r="A23" s="37" t="s">
        <v>23</v>
      </c>
      <c r="B23" s="34">
        <f>'[1]Калькуляция 2019'!J48</f>
        <v>433</v>
      </c>
      <c r="C23" s="28">
        <f t="shared" si="3"/>
        <v>203.0566354500307</v>
      </c>
      <c r="D23" s="29">
        <f t="shared" si="1"/>
        <v>9.743463959684231</v>
      </c>
      <c r="E23" s="33">
        <f>'[1]Калькуляция 2019'!K48</f>
        <v>433</v>
      </c>
      <c r="F23" s="28">
        <f t="shared" si="2"/>
        <v>203.0566354500307</v>
      </c>
      <c r="G23" s="29">
        <f t="shared" si="0"/>
        <v>8.386484047909873</v>
      </c>
    </row>
    <row r="24" spans="1:7" ht="15.75">
      <c r="A24" s="32" t="s">
        <v>24</v>
      </c>
      <c r="B24" s="34">
        <f>'[1]Калькуляция 2019'!J54</f>
        <v>1673.0376</v>
      </c>
      <c r="C24" s="28">
        <f t="shared" si="3"/>
        <v>784.575949278047</v>
      </c>
      <c r="D24" s="29">
        <f t="shared" si="1"/>
        <v>37.64707057458799</v>
      </c>
      <c r="E24" s="33">
        <f>'[1]Калькуляция 2019'!K54</f>
        <v>1673.04</v>
      </c>
      <c r="F24" s="28">
        <f t="shared" si="2"/>
        <v>784.5770747651718</v>
      </c>
      <c r="G24" s="29">
        <f t="shared" si="0"/>
        <v>32.40397984183633</v>
      </c>
    </row>
    <row r="25" spans="1:7" ht="15.75" hidden="1">
      <c r="A25" s="32" t="s">
        <v>25</v>
      </c>
      <c r="B25" s="34"/>
      <c r="C25" s="28">
        <f t="shared" si="3"/>
        <v>0</v>
      </c>
      <c r="D25" s="29">
        <f t="shared" si="1"/>
        <v>0</v>
      </c>
      <c r="E25" s="33"/>
      <c r="F25" s="28">
        <f t="shared" si="2"/>
        <v>0</v>
      </c>
      <c r="G25" s="29">
        <f t="shared" si="0"/>
        <v>0</v>
      </c>
    </row>
    <row r="26" spans="1:7" s="36" customFormat="1" ht="15.75">
      <c r="A26" s="35" t="s">
        <v>26</v>
      </c>
      <c r="B26" s="30">
        <f>'[1]Калькуляция 2019'!J71</f>
        <v>231</v>
      </c>
      <c r="C26" s="28">
        <f t="shared" si="3"/>
        <v>108.3281357712635</v>
      </c>
      <c r="D26" s="29">
        <f t="shared" si="1"/>
        <v>5.198014260247245</v>
      </c>
      <c r="E26" s="27">
        <f>'[1]Калькуляция 2019'!J71</f>
        <v>231</v>
      </c>
      <c r="F26" s="28">
        <f t="shared" si="2"/>
        <v>108.3281357712635</v>
      </c>
      <c r="G26" s="29">
        <f t="shared" si="0"/>
        <v>4.4740827137810175</v>
      </c>
    </row>
    <row r="27" spans="1:7" ht="17.25" customHeight="1" hidden="1">
      <c r="A27" s="32" t="s">
        <v>27</v>
      </c>
      <c r="B27" s="34"/>
      <c r="C27" s="28">
        <f t="shared" si="3"/>
        <v>0</v>
      </c>
      <c r="D27" s="29">
        <f t="shared" si="1"/>
        <v>0</v>
      </c>
      <c r="E27" s="33"/>
      <c r="F27" s="28">
        <f t="shared" si="2"/>
        <v>0</v>
      </c>
      <c r="G27" s="29">
        <f t="shared" si="0"/>
        <v>0</v>
      </c>
    </row>
    <row r="28" spans="1:7" ht="15" customHeight="1">
      <c r="A28" s="32" t="s">
        <v>28</v>
      </c>
      <c r="B28" s="34">
        <f>'[1]Калькуляция 2019'!J73</f>
        <v>56</v>
      </c>
      <c r="C28" s="28">
        <f t="shared" si="3"/>
        <v>26.26136624757903</v>
      </c>
      <c r="D28" s="29">
        <f t="shared" si="1"/>
        <v>1.2601246691508472</v>
      </c>
      <c r="E28" s="33">
        <f>'[1]Калькуляция 2019'!J73</f>
        <v>56</v>
      </c>
      <c r="F28" s="28">
        <f t="shared" si="2"/>
        <v>26.26136624757903</v>
      </c>
      <c r="G28" s="29">
        <f t="shared" si="0"/>
        <v>1.0846261124317618</v>
      </c>
    </row>
    <row r="29" spans="1:7" ht="15.75" hidden="1">
      <c r="A29" s="32" t="s">
        <v>29</v>
      </c>
      <c r="B29" s="34"/>
      <c r="C29" s="28">
        <f t="shared" si="3"/>
        <v>0</v>
      </c>
      <c r="D29" s="29">
        <f t="shared" si="1"/>
        <v>0</v>
      </c>
      <c r="E29" s="33"/>
      <c r="F29" s="28">
        <f t="shared" si="2"/>
        <v>0</v>
      </c>
      <c r="G29" s="29">
        <f t="shared" si="0"/>
        <v>0</v>
      </c>
    </row>
    <row r="30" spans="1:7" ht="15.75">
      <c r="A30" s="32" t="s">
        <v>30</v>
      </c>
      <c r="B30" s="34">
        <f>'[1]Калькуляция 2019'!J75</f>
        <v>120</v>
      </c>
      <c r="C30" s="28">
        <f t="shared" si="3"/>
        <v>56.27435624481221</v>
      </c>
      <c r="D30" s="29">
        <f t="shared" si="1"/>
        <v>2.700267148180387</v>
      </c>
      <c r="E30" s="33">
        <f>'[1]Калькуляция 2019'!J75</f>
        <v>120</v>
      </c>
      <c r="F30" s="28">
        <f t="shared" si="2"/>
        <v>56.27435624481221</v>
      </c>
      <c r="G30" s="29">
        <f t="shared" si="0"/>
        <v>2.3241988123537753</v>
      </c>
    </row>
    <row r="31" spans="1:7" ht="15.75">
      <c r="A31" s="32" t="s">
        <v>31</v>
      </c>
      <c r="B31" s="34">
        <f>'[1]Калькуляция 2019'!J79</f>
        <v>31</v>
      </c>
      <c r="C31" s="28">
        <f t="shared" si="3"/>
        <v>14.537542029909822</v>
      </c>
      <c r="D31" s="29">
        <f t="shared" si="1"/>
        <v>0.6975690132799333</v>
      </c>
      <c r="E31" s="33">
        <f>'[1]Калькуляция 2019'!J79</f>
        <v>31</v>
      </c>
      <c r="F31" s="28">
        <f t="shared" si="2"/>
        <v>14.537542029909822</v>
      </c>
      <c r="G31" s="29">
        <f t="shared" si="0"/>
        <v>0.6004180265247253</v>
      </c>
    </row>
    <row r="32" spans="1:7" s="36" customFormat="1" ht="15.75">
      <c r="A32" s="20" t="s">
        <v>32</v>
      </c>
      <c r="B32" s="30">
        <f>'[1]Калькуляция 2019'!J80</f>
        <v>4400.00469095</v>
      </c>
      <c r="C32" s="28">
        <f t="shared" si="3"/>
        <v>2063.3952621447092</v>
      </c>
      <c r="D32" s="29">
        <f t="shared" si="1"/>
        <v>99.00990099009901</v>
      </c>
      <c r="E32" s="27">
        <f>'[1]Калькуляция 2019'!K80</f>
        <v>5119.0695</v>
      </c>
      <c r="F32" s="28">
        <f t="shared" si="2"/>
        <v>2400.6028390412725</v>
      </c>
      <c r="G32" s="29">
        <f t="shared" si="0"/>
        <v>99.14779376880361</v>
      </c>
    </row>
    <row r="33" spans="1:7" s="36" customFormat="1" ht="15.75">
      <c r="A33" s="20" t="s">
        <v>33</v>
      </c>
      <c r="B33" s="34">
        <f>'[1]Калькуляция 2019'!J83</f>
        <v>44.0000469095</v>
      </c>
      <c r="C33" s="28">
        <f t="shared" si="3"/>
        <v>20.633952621447097</v>
      </c>
      <c r="D33" s="29">
        <f t="shared" si="1"/>
        <v>0.9900990099009901</v>
      </c>
      <c r="E33" s="33">
        <f>'[1]Калькуляция 2019'!J83</f>
        <v>44.0000469095</v>
      </c>
      <c r="F33" s="28">
        <f t="shared" si="2"/>
        <v>20.633952621447097</v>
      </c>
      <c r="G33" s="29">
        <f t="shared" si="0"/>
        <v>0.8522071397547525</v>
      </c>
    </row>
    <row r="34" spans="1:7" s="36" customFormat="1" ht="15.75">
      <c r="A34" s="38" t="s">
        <v>34</v>
      </c>
      <c r="B34" s="30">
        <f>'[1]Калькуляция 2019'!J92</f>
        <v>4444.0047378595</v>
      </c>
      <c r="C34" s="28">
        <f t="shared" si="3"/>
        <v>2084.0292147661567</v>
      </c>
      <c r="D34" s="29">
        <f t="shared" si="1"/>
        <v>100</v>
      </c>
      <c r="E34" s="27">
        <f>'[1]Калькуляция 2019'!K92</f>
        <v>5163.0695</v>
      </c>
      <c r="F34" s="28">
        <f t="shared" si="2"/>
        <v>2421.2367696643705</v>
      </c>
      <c r="G34" s="29">
        <f t="shared" si="0"/>
        <v>100</v>
      </c>
    </row>
    <row r="35" spans="1:7" s="36" customFormat="1" ht="15.75">
      <c r="A35" s="20" t="s">
        <v>35</v>
      </c>
      <c r="B35" s="30"/>
      <c r="C35" s="39"/>
      <c r="D35" s="41"/>
      <c r="E35" s="27"/>
      <c r="F35" s="39"/>
      <c r="G35" s="40"/>
    </row>
    <row r="36" spans="1:7" s="36" customFormat="1" ht="15.75">
      <c r="A36" s="20" t="s">
        <v>36</v>
      </c>
      <c r="B36" s="30">
        <f>'[1]Калькуляция 2019'!J97</f>
        <v>2084.0292147661567</v>
      </c>
      <c r="C36" s="39"/>
      <c r="D36" s="41"/>
      <c r="E36" s="27">
        <f>'[1]Калькуляция 2019'!K97</f>
        <v>2421.2367696643705</v>
      </c>
      <c r="F36" s="39"/>
      <c r="G36" s="40"/>
    </row>
    <row r="37" spans="8:18" s="2" customFormat="1" ht="14.25">
      <c r="H37"/>
      <c r="I37"/>
      <c r="J37"/>
      <c r="K37"/>
      <c r="L37"/>
      <c r="M37"/>
      <c r="N37"/>
      <c r="O37"/>
      <c r="P37"/>
      <c r="Q37"/>
      <c r="R37"/>
    </row>
  </sheetData>
  <sheetProtection/>
  <mergeCells count="5">
    <mergeCell ref="F1:G1"/>
    <mergeCell ref="A3:G3"/>
    <mergeCell ref="A5:A6"/>
    <mergeCell ref="B5:D5"/>
    <mergeCell ref="E5:G5"/>
  </mergeCells>
  <printOptions/>
  <pageMargins left="0.5905511811023623" right="0.15748031496062992" top="0.3937007874015748" bottom="0.2755905511811024" header="0.5118110236220472" footer="0.35433070866141736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В.В.</cp:lastModifiedBy>
  <dcterms:created xsi:type="dcterms:W3CDTF">1996-10-08T23:32:33Z</dcterms:created>
  <dcterms:modified xsi:type="dcterms:W3CDTF">2018-10-12T13:18:56Z</dcterms:modified>
  <cp:category/>
  <cp:version/>
  <cp:contentType/>
  <cp:contentStatus/>
</cp:coreProperties>
</file>