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млн" sheetId="3" r:id="rId1"/>
  </sheets>
  <definedNames>
    <definedName name="__bookmark_1" localSheetId="0">млн!$A$2:$F$3</definedName>
    <definedName name="__bookmark_1">#REF!</definedName>
    <definedName name="__bookmark_11" localSheetId="0">#REF!</definedName>
    <definedName name="__bookmark_11">#REF!</definedName>
    <definedName name="__bookmark_12" localSheetId="0">#REF!</definedName>
    <definedName name="__bookmark_12">#REF!</definedName>
    <definedName name="__bookmark_2" localSheetId="0">млн!$A$5:$F$49</definedName>
    <definedName name="__bookmark_2">#REF!</definedName>
    <definedName name="__bookmark_6" localSheetId="0">#REF!</definedName>
    <definedName name="__bookmark_6">#REF!</definedName>
    <definedName name="__bookmark_7" localSheetId="0">#REF!</definedName>
    <definedName name="__bookmark_7">#REF!</definedName>
    <definedName name="_xlnm.Print_Titles" localSheetId="0">млн!$4:$4</definedName>
  </definedNames>
  <calcPr calcId="125725" fullPrecision="0"/>
</workbook>
</file>

<file path=xl/calcChain.xml><?xml version="1.0" encoding="utf-8"?>
<calcChain xmlns="http://schemas.openxmlformats.org/spreadsheetml/2006/main">
  <c r="E149" i="3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51"/>
  <c r="E144"/>
  <c r="E148"/>
  <c r="E147"/>
  <c r="E150"/>
  <c r="H46"/>
  <c r="H47"/>
  <c r="H48"/>
  <c r="H49"/>
  <c r="H45"/>
  <c r="H36"/>
  <c r="H25"/>
  <c r="H26"/>
  <c r="H27"/>
  <c r="H28"/>
  <c r="H29"/>
  <c r="H30"/>
  <c r="H31"/>
  <c r="H32"/>
  <c r="H33"/>
  <c r="H34"/>
  <c r="H24"/>
  <c r="F8"/>
  <c r="F9"/>
  <c r="F11"/>
  <c r="F12"/>
  <c r="F13"/>
  <c r="F14"/>
  <c r="F16"/>
  <c r="F18"/>
  <c r="F19"/>
  <c r="F20"/>
  <c r="F22"/>
  <c r="F23"/>
  <c r="F24"/>
  <c r="F25"/>
  <c r="F27"/>
  <c r="F28"/>
  <c r="F29"/>
  <c r="F30"/>
  <c r="F31"/>
  <c r="F32"/>
  <c r="F33"/>
  <c r="F37"/>
  <c r="F38"/>
  <c r="F39"/>
  <c r="F40"/>
  <c r="F41"/>
  <c r="F42"/>
  <c r="F43"/>
  <c r="F44"/>
  <c r="F45"/>
  <c r="F46"/>
  <c r="F47"/>
  <c r="F48"/>
  <c r="F49"/>
  <c r="F52"/>
  <c r="F53"/>
  <c r="F54"/>
  <c r="F55"/>
  <c r="F56"/>
  <c r="F57"/>
  <c r="F58"/>
  <c r="F59"/>
  <c r="F60"/>
  <c r="F62"/>
  <c r="F64"/>
  <c r="F65"/>
  <c r="F66"/>
  <c r="F67"/>
  <c r="F68"/>
  <c r="F70"/>
  <c r="F71"/>
  <c r="F72"/>
  <c r="F73"/>
  <c r="F74"/>
  <c r="F75"/>
  <c r="F76"/>
  <c r="F77"/>
  <c r="F78"/>
  <c r="F80"/>
  <c r="F81"/>
  <c r="F82"/>
  <c r="F83"/>
  <c r="F85"/>
  <c r="F86"/>
  <c r="F88"/>
  <c r="F90"/>
  <c r="F91"/>
  <c r="F92"/>
  <c r="F93"/>
  <c r="F94"/>
  <c r="F95"/>
  <c r="F96"/>
  <c r="F98"/>
  <c r="F99"/>
  <c r="F100"/>
  <c r="F102"/>
  <c r="F103"/>
  <c r="F104"/>
  <c r="F105"/>
  <c r="F106"/>
  <c r="F107"/>
  <c r="F108"/>
  <c r="F110"/>
  <c r="F111"/>
  <c r="F112"/>
  <c r="F113"/>
  <c r="F114"/>
  <c r="F116"/>
  <c r="F117"/>
  <c r="F118"/>
  <c r="F120"/>
  <c r="F121"/>
  <c r="F123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E8" l="1"/>
  <c r="E9"/>
  <c r="E11"/>
  <c r="E12"/>
  <c r="E13"/>
  <c r="E14"/>
  <c r="E16"/>
  <c r="E18"/>
  <c r="E19"/>
  <c r="E20"/>
  <c r="E22"/>
  <c r="E23"/>
  <c r="E24"/>
  <c r="E25"/>
  <c r="E27"/>
  <c r="E28"/>
  <c r="E29"/>
  <c r="E30"/>
  <c r="E32"/>
  <c r="E33"/>
  <c r="E34"/>
  <c r="E37"/>
  <c r="E38"/>
  <c r="E40"/>
  <c r="E41"/>
  <c r="E42"/>
  <c r="E43"/>
  <c r="E44"/>
  <c r="E47"/>
  <c r="E48"/>
  <c r="E49"/>
  <c r="E52"/>
  <c r="E53"/>
  <c r="E54"/>
  <c r="E55"/>
  <c r="E56"/>
  <c r="E59"/>
  <c r="E60"/>
  <c r="E62"/>
  <c r="E64"/>
  <c r="E65"/>
  <c r="E66"/>
  <c r="E67"/>
  <c r="E68"/>
  <c r="E70"/>
  <c r="E72"/>
  <c r="E73"/>
  <c r="E74"/>
  <c r="E76"/>
  <c r="E77"/>
  <c r="E78"/>
  <c r="E81"/>
  <c r="E82"/>
  <c r="E83"/>
  <c r="E85"/>
  <c r="E86"/>
  <c r="E87"/>
  <c r="E90"/>
  <c r="E91"/>
  <c r="E92"/>
  <c r="E93"/>
  <c r="E95"/>
  <c r="E96"/>
  <c r="E98"/>
  <c r="E99"/>
  <c r="E100"/>
  <c r="E102"/>
  <c r="E103"/>
  <c r="E104"/>
  <c r="E105"/>
  <c r="E106"/>
  <c r="E108"/>
  <c r="E111"/>
  <c r="E112"/>
  <c r="E113"/>
  <c r="E114"/>
  <c r="E116"/>
  <c r="E117"/>
  <c r="E118"/>
  <c r="E121"/>
  <c r="E123"/>
  <c r="E125"/>
  <c r="E126"/>
  <c r="E127"/>
  <c r="E128"/>
  <c r="E129"/>
  <c r="E130"/>
  <c r="E132"/>
  <c r="E133"/>
  <c r="E134"/>
  <c r="E135"/>
  <c r="E136"/>
  <c r="E138"/>
  <c r="E139"/>
  <c r="D124"/>
  <c r="D122"/>
  <c r="D119"/>
  <c r="D115"/>
  <c r="D109"/>
  <c r="D101"/>
  <c r="D69"/>
  <c r="D79"/>
  <c r="D84"/>
  <c r="D89"/>
  <c r="D97"/>
  <c r="D63"/>
  <c r="D61"/>
  <c r="D51"/>
  <c r="D36"/>
  <c r="D17"/>
  <c r="D26"/>
  <c r="C143"/>
  <c r="C101"/>
  <c r="D50" l="1"/>
  <c r="F101"/>
  <c r="D35"/>
  <c r="C69"/>
  <c r="F69" s="1"/>
  <c r="C124"/>
  <c r="F124" s="1"/>
  <c r="C89"/>
  <c r="F89" s="1"/>
  <c r="C97"/>
  <c r="F97" s="1"/>
  <c r="C109"/>
  <c r="F109" s="1"/>
  <c r="C115"/>
  <c r="F115" s="1"/>
  <c r="C119"/>
  <c r="F119" s="1"/>
  <c r="C122"/>
  <c r="F122" s="1"/>
  <c r="C79"/>
  <c r="F79" s="1"/>
  <c r="C84"/>
  <c r="F84" s="1"/>
  <c r="C63"/>
  <c r="F63" s="1"/>
  <c r="C61"/>
  <c r="F61" s="1"/>
  <c r="C51"/>
  <c r="C36"/>
  <c r="C35" s="1"/>
  <c r="F51" l="1"/>
  <c r="C50"/>
  <c r="F36"/>
  <c r="F35"/>
  <c r="C26"/>
  <c r="F26" s="1"/>
  <c r="C17"/>
  <c r="F17" s="1"/>
  <c r="B143"/>
  <c r="B124"/>
  <c r="E124" s="1"/>
  <c r="B122"/>
  <c r="E122" s="1"/>
  <c r="B119"/>
  <c r="E119" s="1"/>
  <c r="B115"/>
  <c r="E115" s="1"/>
  <c r="B109"/>
  <c r="E109" s="1"/>
  <c r="B101"/>
  <c r="B97"/>
  <c r="E97" s="1"/>
  <c r="B89"/>
  <c r="E89" s="1"/>
  <c r="B84"/>
  <c r="E84" s="1"/>
  <c r="B79"/>
  <c r="E79" s="1"/>
  <c r="B69"/>
  <c r="E69" s="1"/>
  <c r="B63"/>
  <c r="E63" s="1"/>
  <c r="B61"/>
  <c r="E61" s="1"/>
  <c r="B51"/>
  <c r="B36"/>
  <c r="E51" l="1"/>
  <c r="B50"/>
  <c r="E50" s="1"/>
  <c r="B35"/>
  <c r="E35" s="1"/>
  <c r="E36"/>
  <c r="B26"/>
  <c r="E26" s="1"/>
  <c r="B17"/>
  <c r="E17" s="1"/>
  <c r="C21" l="1"/>
  <c r="D21"/>
  <c r="B21"/>
  <c r="D15"/>
  <c r="B15"/>
  <c r="C10"/>
  <c r="D10"/>
  <c r="B10"/>
  <c r="C7"/>
  <c r="D7"/>
  <c r="B7"/>
  <c r="F15" l="1"/>
  <c r="E15"/>
  <c r="F7"/>
  <c r="E7"/>
  <c r="F21"/>
  <c r="E21"/>
  <c r="F10"/>
  <c r="E10"/>
  <c r="C6"/>
  <c r="B6"/>
  <c r="B5" s="1"/>
  <c r="B142" s="1"/>
  <c r="D6"/>
  <c r="D5" s="1"/>
  <c r="D142" l="1"/>
  <c r="D152"/>
  <c r="C5"/>
  <c r="C142" s="1"/>
  <c r="E6"/>
  <c r="F6"/>
  <c r="E152" l="1"/>
  <c r="D143"/>
  <c r="E5"/>
</calcChain>
</file>

<file path=xl/sharedStrings.xml><?xml version="1.0" encoding="utf-8"?>
<sst xmlns="http://schemas.openxmlformats.org/spreadsheetml/2006/main" count="183" uniqueCount="169">
  <si>
    <t>Наименование показателя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</si>
  <si>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</si>
  <si>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</si>
  <si>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</si>
  <si>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</si>
  <si>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</si>
  <si>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Акцизы по подакцизным товарам (продукции)</t>
  </si>
  <si>
    <t>- акцизы на алкогольную продукцию</t>
  </si>
  <si>
    <t>- доходы от уплаты акцизов на нефтепродукты</t>
  </si>
  <si>
    <t>- акцизы на средние дистилляты, производимые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</si>
  <si>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</si>
  <si>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</si>
  <si>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</si>
  <si>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</si>
  <si>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</si>
  <si>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</si>
  <si>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</si>
  <si>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</si>
  <si>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</si>
  <si>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</si>
  <si>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</si>
  <si>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</si>
  <si>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</si>
  <si>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БЕЗВОЗМЕЗДНЫЕ ПОСТУПЛЕНИЯ</t>
  </si>
  <si>
    <t>Дотации бюджетам субъектов Российской Федерации и муниципальных образований</t>
  </si>
  <si>
    <t>- Дотации на выравнивание уровня бюджетной обеспеченности</t>
  </si>
  <si>
    <t>- Дотации бюджетам на поддержку мер по обеспечению сбалансированности бюджетов</t>
  </si>
  <si>
    <t>- Дотации бюджетам на частичную компенсацию дополнительных расходов на повышение оплаты труда работников бюджетной сферы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</si>
  <si>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</si>
  <si>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</si>
  <si>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</si>
  <si>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</si>
  <si>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</si>
  <si>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</si>
  <si>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</si>
  <si>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</si>
  <si>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</si>
  <si>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</si>
  <si>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</si>
  <si>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</si>
  <si>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государственным корпорациям (компаниям) на иные цели</t>
  </si>
  <si>
    <t>Исполнение судебных актов</t>
  </si>
  <si>
    <t>Уплата налогов, сборов и иных платежей</t>
  </si>
  <si>
    <t>Резервные средства</t>
  </si>
  <si>
    <t>Специальные расходы</t>
  </si>
  <si>
    <t>Результат исполнения бюджета  (ДЕФИЦИТ/ПРОФИЦИТ)</t>
  </si>
  <si>
    <t>Государственные (муниципальные) ценные бумаги,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</si>
  <si>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</si>
  <si>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</si>
  <si>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</si>
  <si>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</si>
  <si>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</si>
  <si>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</si>
  <si>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Изменение остатков средств на счетах по учету средств бюджета</t>
  </si>
  <si>
    <t>- 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</si>
  <si>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ДОХОДЫ</t>
  </si>
  <si>
    <t>2019 год</t>
  </si>
  <si>
    <t>Процент исполнения</t>
  </si>
  <si>
    <t>РАСХОДЫ</t>
  </si>
  <si>
    <t>ИСТОЧНИКИ ФИНАНСИРОВАНИЯ ДЕФИЦИТА БЮДЖЕТА</t>
  </si>
  <si>
    <t>в 4,9 раза</t>
  </si>
  <si>
    <t>в 2,4 раза</t>
  </si>
  <si>
    <t>в 2,6 раза</t>
  </si>
  <si>
    <t>2020 год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</si>
  <si>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</si>
  <si>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</si>
  <si>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</si>
  <si>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×</t>
  </si>
  <si>
    <t>в 2,1 раза</t>
  </si>
  <si>
    <t>в 3,7 раза</t>
  </si>
  <si>
    <t>в 2,9 раза</t>
  </si>
  <si>
    <t>в 22 раза</t>
  </si>
  <si>
    <t>в 3,6 раза</t>
  </si>
  <si>
    <t>в 2,3 раза</t>
  </si>
  <si>
    <t>в 5,7 раза</t>
  </si>
  <si>
    <t>в 2,8 раза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</si>
  <si>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</si>
  <si>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</si>
  <si>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</si>
  <si>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</si>
  <si>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</si>
  <si>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</si>
  <si>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</si>
  <si>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</si>
  <si>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Безвозмездные  поступления  от государственных организаций</t>
  </si>
  <si>
    <t>Безвозмездные  поступления  от негосударственных организаций</t>
  </si>
  <si>
    <t>Прочие безвозмездные поступления</t>
  </si>
  <si>
    <t>Доходы бюджетов бюджетной системы Российской Федерации от возврата остатков субсидий и субвенций прошлых лет</t>
  </si>
  <si>
    <t>Возврат остатков субсидий и субвенций прошлых лет</t>
  </si>
  <si>
    <t>х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</si>
  <si>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</si>
  <si>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</si>
  <si>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</si>
  <si>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</si>
  <si>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</si>
  <si>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</si>
  <si>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</si>
  <si>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</si>
  <si>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</si>
  <si>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мобилизационная и вневойсковая подготовка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</si>
  <si>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</si>
  <si>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</si>
  <si>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</si>
  <si>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</si>
  <si>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</si>
  <si>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</si>
  <si>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</si>
  <si>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</si>
  <si>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</si>
  <si>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</si>
  <si>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</si>
  <si>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</si>
  <si>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</si>
  <si>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</si>
  <si>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</si>
  <si>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</si>
  <si>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</si>
  <si>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</si>
  <si>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</si>
  <si>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</si>
  <si>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</si>
  <si>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</si>
  <si>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</si>
  <si>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</si>
  <si>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</si>
  <si>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</si>
  <si>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</si>
  <si>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</si>
  <si>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</si>
  <si>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</si>
  <si>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кинематография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</si>
  <si>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</si>
  <si>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</si>
  <si>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</si>
  <si>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</si>
  <si>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</si>
  <si>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</si>
  <si>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</si>
  <si>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</si>
  <si>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</si>
  <si>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</si>
  <si>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</si>
  <si>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</si>
  <si>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</si>
  <si>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</si>
  <si>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спорт высших достижений</t>
  </si>
  <si>
    <t>другие вопросы в области физической культуры и спорта</t>
  </si>
  <si>
    <t>телевидение и радиовещание</t>
  </si>
  <si>
    <t>периодическая печать и издательства</t>
  </si>
  <si>
    <t>обслуживание государственного внутреннего и муниципального долга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</si>
  <si>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</si>
  <si>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</si>
  <si>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</si>
  <si>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</si>
  <si>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</si>
  <si>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</si>
  <si>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</si>
  <si>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</si>
  <si>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</si>
  <si>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</si>
  <si>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</si>
  <si>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</si>
  <si>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</si>
  <si>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</si>
  <si>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Темп прироста (снижения) 2020 к 2019 году, %</t>
  </si>
  <si>
    <t xml:space="preserve">2020 год </t>
  </si>
  <si>
    <t>Операции по управлению остатками средств на единых счетах бюджетов</t>
  </si>
  <si>
    <t>Приложение 9</t>
  </si>
  <si>
    <t>Динамика исполнения бюджета Республики Карелия за 2019-2020 годы (млн рублей)</t>
  </si>
</sst>
</file>

<file path=xl/styles.xml><?xml version="1.0" encoding="utf-8"?>
<styleSheet xmlns="http://schemas.openxmlformats.org/spreadsheetml/2006/main">
  <numFmts count="2">
    <numFmt numFmtId="164" formatCode="&quot;&quot;###,##0.00"/>
    <numFmt numFmtId="165" formatCode="&quot;&quot;###,##0"/>
  </numFmts>
  <fonts count="8">
    <font>
      <sz val="10"/>
      <name val="Arial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 vertical="center"/>
    </xf>
    <xf numFmtId="3" fontId="2" fillId="0" borderId="0" xfId="0" applyNumberFormat="1" applyFont="1" applyFill="1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wrapText="1"/>
    </xf>
    <xf numFmtId="165" fontId="3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3" fillId="0" borderId="5" xfId="0" applyNumberFormat="1" applyFont="1" applyFill="1" applyBorder="1" applyAlignment="1">
      <alignment horizontal="right" wrapText="1"/>
    </xf>
    <xf numFmtId="0" fontId="2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2"/>
  <sheetViews>
    <sheetView tabSelected="1" view="pageBreakPreview" zoomScale="200" zoomScaleSheetLayoutView="200" workbookViewId="0">
      <pane xSplit="1" ySplit="4" topLeftCell="B5" activePane="bottomRight" state="frozen"/>
      <selection pane="topRight"/>
      <selection pane="bottomLeft"/>
      <selection pane="bottomRight" activeCell="A3" sqref="A3"/>
    </sheetView>
  </sheetViews>
  <sheetFormatPr defaultRowHeight="12.75"/>
  <cols>
    <col min="1" max="1" width="37.7109375" style="3" customWidth="1"/>
    <col min="2" max="2" width="13.85546875" style="1" customWidth="1"/>
    <col min="3" max="3" width="16.5703125" style="1" hidden="1" customWidth="1"/>
    <col min="4" max="4" width="13.85546875" style="1" customWidth="1"/>
    <col min="5" max="5" width="10.85546875" style="1" customWidth="1"/>
    <col min="6" max="6" width="12.28515625" style="1" hidden="1" customWidth="1"/>
    <col min="7" max="7" width="9.140625" style="1"/>
    <col min="8" max="8" width="16.140625" style="1" hidden="1" customWidth="1"/>
    <col min="9" max="16384" width="9.140625" style="1"/>
  </cols>
  <sheetData>
    <row r="1" spans="1:7" s="8" customFormat="1">
      <c r="A1" s="3"/>
      <c r="D1" s="32" t="s">
        <v>167</v>
      </c>
      <c r="E1" s="32"/>
    </row>
    <row r="2" spans="1:7" ht="22.5" customHeight="1">
      <c r="A2" s="30" t="s">
        <v>168</v>
      </c>
      <c r="B2" s="31"/>
      <c r="C2" s="31"/>
      <c r="D2" s="31"/>
      <c r="E2" s="31"/>
      <c r="F2" s="31"/>
    </row>
    <row r="3" spans="1:7" s="6" customFormat="1" ht="12" customHeight="1">
      <c r="A3" s="5"/>
    </row>
    <row r="4" spans="1:7" ht="66.75" customHeight="1">
      <c r="A4" s="7" t="s">
        <v>0</v>
      </c>
      <c r="B4" s="7" t="s">
        <v>56</v>
      </c>
      <c r="C4" s="7" t="s">
        <v>63</v>
      </c>
      <c r="D4" s="7" t="s">
        <v>165</v>
      </c>
      <c r="E4" s="7" t="s">
        <v>164</v>
      </c>
      <c r="F4" s="28" t="s">
        <v>57</v>
      </c>
    </row>
    <row r="5" spans="1:7" s="2" customFormat="1">
      <c r="A5" s="9" t="s">
        <v>55</v>
      </c>
      <c r="B5" s="10">
        <f>B6+B35</f>
        <v>51273</v>
      </c>
      <c r="C5" s="10">
        <f t="shared" ref="C5:D5" si="0">C6+C35</f>
        <v>68287</v>
      </c>
      <c r="D5" s="10">
        <f t="shared" si="0"/>
        <v>60597</v>
      </c>
      <c r="E5" s="10">
        <f>D5/B5*100-100</f>
        <v>18</v>
      </c>
      <c r="F5" s="23"/>
    </row>
    <row r="6" spans="1:7" s="2" customFormat="1">
      <c r="A6" s="11" t="s">
        <v>1</v>
      </c>
      <c r="B6" s="12">
        <f>B7+B10+B15+B17+B21+B24+B25+B26+B30+B31+B32+B33+B34</f>
        <v>27764</v>
      </c>
      <c r="C6" s="12">
        <f t="shared" ref="C6:D6" si="1">C7+C10+C15+C17+C21+C24+C25+C26+C30+C31+C32+C33+C34</f>
        <v>31190</v>
      </c>
      <c r="D6" s="12">
        <f t="shared" si="1"/>
        <v>27131</v>
      </c>
      <c r="E6" s="13">
        <f>D6/B6*100-100</f>
        <v>-2</v>
      </c>
      <c r="F6" s="24">
        <f>D6/C6*100</f>
        <v>87</v>
      </c>
    </row>
    <row r="7" spans="1:7" s="2" customFormat="1" hidden="1">
      <c r="A7" s="14" t="s">
        <v>2</v>
      </c>
      <c r="B7" s="15">
        <f>B8+B9</f>
        <v>17337</v>
      </c>
      <c r="C7" s="15">
        <f t="shared" ref="C7:D7" si="2">C8+C9</f>
        <v>18846</v>
      </c>
      <c r="D7" s="15">
        <f t="shared" si="2"/>
        <v>15165</v>
      </c>
      <c r="E7" s="16">
        <f t="shared" ref="E7:E69" si="3">D7/B7*100-100</f>
        <v>-13</v>
      </c>
      <c r="F7" s="24">
        <f t="shared" ref="F7:F69" si="4">D7/C7*100</f>
        <v>80</v>
      </c>
    </row>
    <row r="8" spans="1:7" s="2" customFormat="1">
      <c r="A8" s="14" t="s">
        <v>3</v>
      </c>
      <c r="B8" s="15">
        <v>8162</v>
      </c>
      <c r="C8" s="15">
        <v>8913</v>
      </c>
      <c r="D8" s="15">
        <v>5058</v>
      </c>
      <c r="E8" s="16">
        <f t="shared" si="3"/>
        <v>-38</v>
      </c>
      <c r="F8" s="24">
        <f t="shared" si="4"/>
        <v>57</v>
      </c>
      <c r="G8" s="4"/>
    </row>
    <row r="9" spans="1:7" s="2" customFormat="1">
      <c r="A9" s="14" t="s">
        <v>4</v>
      </c>
      <c r="B9" s="15">
        <v>9175</v>
      </c>
      <c r="C9" s="15">
        <v>9933</v>
      </c>
      <c r="D9" s="15">
        <v>10107</v>
      </c>
      <c r="E9" s="16">
        <f t="shared" si="3"/>
        <v>10</v>
      </c>
      <c r="F9" s="24">
        <f t="shared" si="4"/>
        <v>102</v>
      </c>
      <c r="G9" s="4"/>
    </row>
    <row r="10" spans="1:7" s="2" customFormat="1" ht="39" hidden="1" customHeight="1">
      <c r="A10" s="14" t="s">
        <v>5</v>
      </c>
      <c r="B10" s="15">
        <f>B11</f>
        <v>2987</v>
      </c>
      <c r="C10" s="15">
        <f t="shared" ref="C10:D10" si="5">C11</f>
        <v>4946</v>
      </c>
      <c r="D10" s="15">
        <f t="shared" si="5"/>
        <v>4452</v>
      </c>
      <c r="E10" s="16">
        <f t="shared" si="3"/>
        <v>49</v>
      </c>
      <c r="F10" s="24">
        <f t="shared" si="4"/>
        <v>90</v>
      </c>
      <c r="G10" s="4"/>
    </row>
    <row r="11" spans="1:7" s="2" customFormat="1" ht="25.5">
      <c r="A11" s="14" t="s">
        <v>6</v>
      </c>
      <c r="B11" s="15">
        <v>2987</v>
      </c>
      <c r="C11" s="15">
        <v>4946</v>
      </c>
      <c r="D11" s="15">
        <v>4452</v>
      </c>
      <c r="E11" s="16">
        <f t="shared" si="3"/>
        <v>49</v>
      </c>
      <c r="F11" s="24">
        <f t="shared" si="4"/>
        <v>90</v>
      </c>
      <c r="G11" s="4"/>
    </row>
    <row r="12" spans="1:7" s="2" customFormat="1" hidden="1">
      <c r="A12" s="14" t="s">
        <v>7</v>
      </c>
      <c r="B12" s="15">
        <v>705</v>
      </c>
      <c r="C12" s="15">
        <v>764</v>
      </c>
      <c r="D12" s="15">
        <v>707</v>
      </c>
      <c r="E12" s="16">
        <f t="shared" si="3"/>
        <v>0</v>
      </c>
      <c r="F12" s="24">
        <f t="shared" si="4"/>
        <v>93</v>
      </c>
      <c r="G12" s="4"/>
    </row>
    <row r="13" spans="1:7" s="2" customFormat="1" ht="15" hidden="1" customHeight="1">
      <c r="A13" s="14" t="s">
        <v>8</v>
      </c>
      <c r="B13" s="15">
        <v>2286</v>
      </c>
      <c r="C13" s="15">
        <v>4187</v>
      </c>
      <c r="D13" s="15">
        <v>3739</v>
      </c>
      <c r="E13" s="16">
        <f t="shared" si="3"/>
        <v>64</v>
      </c>
      <c r="F13" s="24">
        <f t="shared" si="4"/>
        <v>89</v>
      </c>
      <c r="G13" s="4"/>
    </row>
    <row r="14" spans="1:7" s="2" customFormat="1" ht="38.25" hidden="1">
      <c r="A14" s="14" t="s">
        <v>9</v>
      </c>
      <c r="B14" s="15">
        <v>-4</v>
      </c>
      <c r="C14" s="15">
        <v>-5</v>
      </c>
      <c r="D14" s="15">
        <v>-5</v>
      </c>
      <c r="E14" s="16">
        <f t="shared" si="3"/>
        <v>25</v>
      </c>
      <c r="F14" s="24">
        <f t="shared" si="4"/>
        <v>100</v>
      </c>
      <c r="G14" s="4"/>
    </row>
    <row r="15" spans="1:7" s="2" customFormat="1" hidden="1">
      <c r="A15" s="14" t="s">
        <v>10</v>
      </c>
      <c r="B15" s="15">
        <f>B16</f>
        <v>1877</v>
      </c>
      <c r="C15" s="15">
        <v>1928</v>
      </c>
      <c r="D15" s="15">
        <f t="shared" ref="D15" si="6">D16</f>
        <v>1976</v>
      </c>
      <c r="E15" s="16">
        <f t="shared" si="3"/>
        <v>5</v>
      </c>
      <c r="F15" s="24">
        <f t="shared" si="4"/>
        <v>102</v>
      </c>
      <c r="G15" s="4"/>
    </row>
    <row r="16" spans="1:7" s="2" customFormat="1" ht="27.75" customHeight="1">
      <c r="A16" s="14" t="s">
        <v>11</v>
      </c>
      <c r="B16" s="15">
        <v>1877</v>
      </c>
      <c r="C16" s="15">
        <v>1928</v>
      </c>
      <c r="D16" s="15">
        <v>1976</v>
      </c>
      <c r="E16" s="16">
        <f t="shared" si="3"/>
        <v>5</v>
      </c>
      <c r="F16" s="24">
        <f t="shared" si="4"/>
        <v>102</v>
      </c>
      <c r="G16" s="4"/>
    </row>
    <row r="17" spans="1:8" s="2" customFormat="1" ht="14.25" hidden="1" customHeight="1">
      <c r="A17" s="14" t="s">
        <v>12</v>
      </c>
      <c r="B17" s="15">
        <f>B18+B19+B20</f>
        <v>2957</v>
      </c>
      <c r="C17" s="15">
        <f>C18+C19+C20</f>
        <v>2868</v>
      </c>
      <c r="D17" s="15">
        <f>D18+D19+D20</f>
        <v>2960</v>
      </c>
      <c r="E17" s="16">
        <f t="shared" si="3"/>
        <v>0</v>
      </c>
      <c r="F17" s="24">
        <f t="shared" si="4"/>
        <v>103</v>
      </c>
      <c r="G17" s="4"/>
    </row>
    <row r="18" spans="1:8" s="2" customFormat="1">
      <c r="A18" s="14" t="s">
        <v>13</v>
      </c>
      <c r="B18" s="15">
        <v>2114</v>
      </c>
      <c r="C18" s="15">
        <v>2003</v>
      </c>
      <c r="D18" s="15">
        <v>2046</v>
      </c>
      <c r="E18" s="16">
        <f t="shared" si="3"/>
        <v>-3</v>
      </c>
      <c r="F18" s="24">
        <f t="shared" si="4"/>
        <v>102</v>
      </c>
      <c r="G18" s="4"/>
    </row>
    <row r="19" spans="1:8" s="2" customFormat="1">
      <c r="A19" s="14" t="s">
        <v>14</v>
      </c>
      <c r="B19" s="15">
        <v>841</v>
      </c>
      <c r="C19" s="15">
        <v>863</v>
      </c>
      <c r="D19" s="15">
        <v>912</v>
      </c>
      <c r="E19" s="16">
        <f t="shared" si="3"/>
        <v>8</v>
      </c>
      <c r="F19" s="24">
        <f t="shared" si="4"/>
        <v>106</v>
      </c>
      <c r="G19" s="4"/>
    </row>
    <row r="20" spans="1:8" s="2" customFormat="1">
      <c r="A20" s="14" t="s">
        <v>15</v>
      </c>
      <c r="B20" s="15">
        <v>2</v>
      </c>
      <c r="C20" s="15">
        <v>2</v>
      </c>
      <c r="D20" s="15">
        <v>2</v>
      </c>
      <c r="E20" s="16">
        <f t="shared" si="3"/>
        <v>0</v>
      </c>
      <c r="F20" s="24">
        <f t="shared" si="4"/>
        <v>100</v>
      </c>
      <c r="G20" s="4"/>
    </row>
    <row r="21" spans="1:8" s="2" customFormat="1" ht="38.25" hidden="1">
      <c r="A21" s="14" t="s">
        <v>16</v>
      </c>
      <c r="B21" s="15">
        <f>B22+B23</f>
        <v>677</v>
      </c>
      <c r="C21" s="15">
        <f t="shared" ref="C21:D21" si="7">C22+C23</f>
        <v>719</v>
      </c>
      <c r="D21" s="15">
        <f t="shared" si="7"/>
        <v>723</v>
      </c>
      <c r="E21" s="16">
        <f t="shared" si="3"/>
        <v>7</v>
      </c>
      <c r="F21" s="24">
        <f t="shared" si="4"/>
        <v>101</v>
      </c>
      <c r="G21" s="4"/>
    </row>
    <row r="22" spans="1:8" s="2" customFormat="1">
      <c r="A22" s="14" t="s">
        <v>17</v>
      </c>
      <c r="B22" s="15">
        <v>642</v>
      </c>
      <c r="C22" s="15">
        <v>680</v>
      </c>
      <c r="D22" s="15">
        <v>690</v>
      </c>
      <c r="E22" s="16">
        <f t="shared" si="3"/>
        <v>7</v>
      </c>
      <c r="F22" s="24">
        <f t="shared" si="4"/>
        <v>101</v>
      </c>
      <c r="G22" s="4"/>
    </row>
    <row r="23" spans="1:8" s="2" customFormat="1" ht="38.25">
      <c r="A23" s="14" t="s">
        <v>18</v>
      </c>
      <c r="B23" s="15">
        <v>35</v>
      </c>
      <c r="C23" s="15">
        <v>39</v>
      </c>
      <c r="D23" s="15">
        <v>33</v>
      </c>
      <c r="E23" s="16">
        <f t="shared" si="3"/>
        <v>-6</v>
      </c>
      <c r="F23" s="24">
        <f t="shared" si="4"/>
        <v>85</v>
      </c>
      <c r="G23" s="4"/>
    </row>
    <row r="24" spans="1:8" s="2" customFormat="1">
      <c r="A24" s="14" t="s">
        <v>76</v>
      </c>
      <c r="B24" s="15">
        <v>126</v>
      </c>
      <c r="C24" s="15">
        <v>74</v>
      </c>
      <c r="D24" s="15">
        <v>77</v>
      </c>
      <c r="E24" s="16">
        <f t="shared" si="3"/>
        <v>-39</v>
      </c>
      <c r="F24" s="24">
        <f t="shared" si="4"/>
        <v>104</v>
      </c>
      <c r="G24" s="4"/>
      <c r="H24" s="2" t="str">
        <f>LOWER(A24)</f>
        <v>государственная пошлина</v>
      </c>
    </row>
    <row r="25" spans="1:8" s="2" customFormat="1" ht="38.25">
      <c r="A25" s="14" t="s">
        <v>77</v>
      </c>
      <c r="B25" s="15">
        <v>189</v>
      </c>
      <c r="C25" s="15">
        <v>120</v>
      </c>
      <c r="D25" s="15">
        <v>100</v>
      </c>
      <c r="E25" s="16">
        <f t="shared" si="3"/>
        <v>-47</v>
      </c>
      <c r="F25" s="24">
        <f t="shared" si="4"/>
        <v>83</v>
      </c>
      <c r="G25" s="4"/>
      <c r="H25" s="2" t="str">
        <f t="shared" ref="H25:H36" si="8">LOWER(A25)</f>
        <v>доходы от использования имущества, находящегося в государственной и муниципальной собственности</v>
      </c>
    </row>
    <row r="26" spans="1:8" s="2" customFormat="1" ht="25.5" hidden="1">
      <c r="A26" s="14" t="s">
        <v>19</v>
      </c>
      <c r="B26" s="15">
        <f>B27+B28+B29</f>
        <v>1069</v>
      </c>
      <c r="C26" s="15">
        <f>C27+C28+C29</f>
        <v>1090</v>
      </c>
      <c r="D26" s="15">
        <f>D27+D28+D29</f>
        <v>1110</v>
      </c>
      <c r="E26" s="16">
        <f t="shared" si="3"/>
        <v>4</v>
      </c>
      <c r="F26" s="24">
        <f t="shared" si="4"/>
        <v>102</v>
      </c>
      <c r="G26" s="4"/>
      <c r="H26" s="2" t="str">
        <f t="shared" si="8"/>
        <v>платежи при пользовании природными ресурсами</v>
      </c>
    </row>
    <row r="27" spans="1:8" s="2" customFormat="1" ht="25.5">
      <c r="A27" s="14" t="s">
        <v>20</v>
      </c>
      <c r="B27" s="15">
        <v>71</v>
      </c>
      <c r="C27" s="15">
        <v>91</v>
      </c>
      <c r="D27" s="15">
        <v>90</v>
      </c>
      <c r="E27" s="16">
        <f t="shared" si="3"/>
        <v>27</v>
      </c>
      <c r="F27" s="24">
        <f t="shared" si="4"/>
        <v>99</v>
      </c>
      <c r="G27" s="4"/>
      <c r="H27" s="2" t="str">
        <f t="shared" si="8"/>
        <v>плата за негативное воздействие на окружающую среду</v>
      </c>
    </row>
    <row r="28" spans="1:8" s="2" customFormat="1">
      <c r="A28" s="14" t="s">
        <v>21</v>
      </c>
      <c r="B28" s="15">
        <v>28</v>
      </c>
      <c r="C28" s="15">
        <v>12</v>
      </c>
      <c r="D28" s="15">
        <v>12</v>
      </c>
      <c r="E28" s="16">
        <f t="shared" si="3"/>
        <v>-57</v>
      </c>
      <c r="F28" s="24">
        <f t="shared" si="4"/>
        <v>100</v>
      </c>
      <c r="G28" s="4"/>
      <c r="H28" s="2" t="str">
        <f t="shared" si="8"/>
        <v>платежи при пользовании недрами</v>
      </c>
    </row>
    <row r="29" spans="1:8" s="2" customFormat="1">
      <c r="A29" s="14" t="s">
        <v>22</v>
      </c>
      <c r="B29" s="15">
        <v>970</v>
      </c>
      <c r="C29" s="15">
        <v>987</v>
      </c>
      <c r="D29" s="15">
        <v>1008</v>
      </c>
      <c r="E29" s="16">
        <f t="shared" si="3"/>
        <v>4</v>
      </c>
      <c r="F29" s="24">
        <f t="shared" si="4"/>
        <v>102</v>
      </c>
      <c r="G29" s="4"/>
      <c r="H29" s="2" t="str">
        <f t="shared" si="8"/>
        <v>плата за использование лесов</v>
      </c>
    </row>
    <row r="30" spans="1:8" s="2" customFormat="1" ht="25.5">
      <c r="A30" s="14" t="s">
        <v>78</v>
      </c>
      <c r="B30" s="15">
        <v>229</v>
      </c>
      <c r="C30" s="15">
        <v>56</v>
      </c>
      <c r="D30" s="15">
        <v>67</v>
      </c>
      <c r="E30" s="16">
        <f t="shared" si="3"/>
        <v>-71</v>
      </c>
      <c r="F30" s="24">
        <f t="shared" si="4"/>
        <v>120</v>
      </c>
      <c r="G30" s="4"/>
      <c r="H30" s="2" t="str">
        <f t="shared" si="8"/>
        <v>доходы от оказания платных услуг и компенсации затрат государства</v>
      </c>
    </row>
    <row r="31" spans="1:8" s="2" customFormat="1" ht="30" customHeight="1">
      <c r="A31" s="14" t="s">
        <v>79</v>
      </c>
      <c r="B31" s="15">
        <v>36</v>
      </c>
      <c r="C31" s="15">
        <v>267</v>
      </c>
      <c r="D31" s="15">
        <v>75</v>
      </c>
      <c r="E31" s="16" t="s">
        <v>68</v>
      </c>
      <c r="F31" s="24">
        <f t="shared" si="4"/>
        <v>28</v>
      </c>
      <c r="G31" s="4"/>
      <c r="H31" s="2" t="str">
        <f t="shared" si="8"/>
        <v>доходы от продажи материальных и нематериальных активов</v>
      </c>
    </row>
    <row r="32" spans="1:8" s="2" customFormat="1">
      <c r="A32" s="14" t="s">
        <v>80</v>
      </c>
      <c r="B32" s="15">
        <v>1</v>
      </c>
      <c r="C32" s="15">
        <v>1</v>
      </c>
      <c r="D32" s="15">
        <v>0</v>
      </c>
      <c r="E32" s="16">
        <f t="shared" si="3"/>
        <v>-100</v>
      </c>
      <c r="F32" s="24">
        <f t="shared" si="4"/>
        <v>0</v>
      </c>
      <c r="G32" s="4"/>
      <c r="H32" s="2" t="str">
        <f t="shared" si="8"/>
        <v>административные платежи и сборы</v>
      </c>
    </row>
    <row r="33" spans="1:8" s="2" customFormat="1">
      <c r="A33" s="14" t="s">
        <v>81</v>
      </c>
      <c r="B33" s="15">
        <v>276</v>
      </c>
      <c r="C33" s="15">
        <v>275</v>
      </c>
      <c r="D33" s="15">
        <v>424</v>
      </c>
      <c r="E33" s="16">
        <f t="shared" si="3"/>
        <v>54</v>
      </c>
      <c r="F33" s="24">
        <f t="shared" si="4"/>
        <v>154</v>
      </c>
      <c r="G33" s="4"/>
      <c r="H33" s="2" t="str">
        <f t="shared" si="8"/>
        <v>штрафы, санкции, возмещение ущерба</v>
      </c>
    </row>
    <row r="34" spans="1:8" s="2" customFormat="1">
      <c r="A34" s="14" t="s">
        <v>82</v>
      </c>
      <c r="B34" s="15">
        <v>3</v>
      </c>
      <c r="C34" s="15">
        <v>0</v>
      </c>
      <c r="D34" s="15">
        <v>2</v>
      </c>
      <c r="E34" s="16">
        <f t="shared" si="3"/>
        <v>-33</v>
      </c>
      <c r="F34" s="24" t="s">
        <v>67</v>
      </c>
      <c r="G34" s="4"/>
      <c r="H34" s="2" t="str">
        <f t="shared" si="8"/>
        <v>прочие неналоговые доходы</v>
      </c>
    </row>
    <row r="35" spans="1:8" s="2" customFormat="1">
      <c r="A35" s="11" t="s">
        <v>23</v>
      </c>
      <c r="B35" s="12">
        <f>B36+B45+B46+B47+B48+B49</f>
        <v>23509</v>
      </c>
      <c r="C35" s="12">
        <f>C36+C45+C46+C47+C48+C49</f>
        <v>37097</v>
      </c>
      <c r="D35" s="12">
        <f>D36+D45+D46+D47+D48+D49</f>
        <v>33466</v>
      </c>
      <c r="E35" s="13">
        <f t="shared" si="3"/>
        <v>42</v>
      </c>
      <c r="F35" s="24">
        <f t="shared" si="4"/>
        <v>90</v>
      </c>
      <c r="G35" s="4"/>
    </row>
    <row r="36" spans="1:8" s="2" customFormat="1" ht="38.25">
      <c r="A36" s="14" t="s">
        <v>83</v>
      </c>
      <c r="B36" s="15">
        <f>B37+B42+B43+B44</f>
        <v>23435</v>
      </c>
      <c r="C36" s="15">
        <f>C37+C42+C43+C44</f>
        <v>36092</v>
      </c>
      <c r="D36" s="15">
        <f>D37+D42+D43+D44</f>
        <v>32334</v>
      </c>
      <c r="E36" s="16">
        <f t="shared" si="3"/>
        <v>38</v>
      </c>
      <c r="F36" s="24">
        <f t="shared" si="4"/>
        <v>90</v>
      </c>
      <c r="G36" s="4"/>
      <c r="H36" s="2" t="str">
        <f t="shared" si="8"/>
        <v>безвозмездные поступления от других бюджетов бюджетной системы российской федерации</v>
      </c>
    </row>
    <row r="37" spans="1:8" s="2" customFormat="1" ht="27" customHeight="1">
      <c r="A37" s="17" t="s">
        <v>24</v>
      </c>
      <c r="B37" s="18">
        <v>13052</v>
      </c>
      <c r="C37" s="18">
        <v>14152</v>
      </c>
      <c r="D37" s="18">
        <v>14152</v>
      </c>
      <c r="E37" s="19">
        <f t="shared" si="3"/>
        <v>8</v>
      </c>
      <c r="F37" s="24">
        <f t="shared" si="4"/>
        <v>100</v>
      </c>
      <c r="G37" s="4"/>
    </row>
    <row r="38" spans="1:8" s="2" customFormat="1" ht="25.5" hidden="1">
      <c r="A38" s="17" t="s">
        <v>25</v>
      </c>
      <c r="B38" s="18">
        <v>8115</v>
      </c>
      <c r="C38" s="18">
        <v>7710</v>
      </c>
      <c r="D38" s="18">
        <v>7710</v>
      </c>
      <c r="E38" s="19">
        <f t="shared" si="3"/>
        <v>-5</v>
      </c>
      <c r="F38" s="24">
        <f t="shared" si="4"/>
        <v>100</v>
      </c>
      <c r="G38" s="4"/>
    </row>
    <row r="39" spans="1:8" s="2" customFormat="1" ht="27.75" hidden="1" customHeight="1">
      <c r="A39" s="17" t="s">
        <v>26</v>
      </c>
      <c r="B39" s="18">
        <v>1270</v>
      </c>
      <c r="C39" s="18">
        <v>4639</v>
      </c>
      <c r="D39" s="18">
        <v>4639</v>
      </c>
      <c r="E39" s="19" t="s">
        <v>69</v>
      </c>
      <c r="F39" s="24">
        <f t="shared" si="4"/>
        <v>100</v>
      </c>
      <c r="G39" s="4"/>
    </row>
    <row r="40" spans="1:8" s="2" customFormat="1" ht="51" hidden="1">
      <c r="A40" s="17" t="s">
        <v>27</v>
      </c>
      <c r="B40" s="18">
        <v>2961</v>
      </c>
      <c r="C40" s="18">
        <v>1239</v>
      </c>
      <c r="D40" s="18">
        <v>1239</v>
      </c>
      <c r="E40" s="19">
        <f t="shared" si="3"/>
        <v>-58</v>
      </c>
      <c r="F40" s="24">
        <f t="shared" si="4"/>
        <v>100</v>
      </c>
      <c r="G40" s="4"/>
    </row>
    <row r="41" spans="1:8" s="2" customFormat="1" ht="66.75" hidden="1" customHeight="1">
      <c r="A41" s="20" t="s">
        <v>54</v>
      </c>
      <c r="B41" s="18">
        <v>706</v>
      </c>
      <c r="C41" s="18">
        <v>71</v>
      </c>
      <c r="D41" s="18">
        <v>71</v>
      </c>
      <c r="E41" s="19">
        <f t="shared" si="3"/>
        <v>-90</v>
      </c>
      <c r="F41" s="24">
        <f t="shared" si="4"/>
        <v>100</v>
      </c>
      <c r="G41" s="4"/>
    </row>
    <row r="42" spans="1:8" s="2" customFormat="1" ht="38.25">
      <c r="A42" s="17" t="s">
        <v>28</v>
      </c>
      <c r="B42" s="18">
        <v>4241</v>
      </c>
      <c r="C42" s="18">
        <v>11901</v>
      </c>
      <c r="D42" s="18">
        <v>8446</v>
      </c>
      <c r="E42" s="19">
        <f t="shared" si="3"/>
        <v>99</v>
      </c>
      <c r="F42" s="24">
        <f t="shared" si="4"/>
        <v>71</v>
      </c>
      <c r="G42" s="4"/>
    </row>
    <row r="43" spans="1:8" s="2" customFormat="1" ht="42" customHeight="1">
      <c r="A43" s="17" t="s">
        <v>29</v>
      </c>
      <c r="B43" s="18">
        <v>2805</v>
      </c>
      <c r="C43" s="18">
        <v>3954</v>
      </c>
      <c r="D43" s="18">
        <v>3940</v>
      </c>
      <c r="E43" s="19">
        <f t="shared" si="3"/>
        <v>40</v>
      </c>
      <c r="F43" s="24">
        <f t="shared" si="4"/>
        <v>100</v>
      </c>
      <c r="G43" s="4"/>
    </row>
    <row r="44" spans="1:8" s="2" customFormat="1">
      <c r="A44" s="17" t="s">
        <v>30</v>
      </c>
      <c r="B44" s="18">
        <v>3337</v>
      </c>
      <c r="C44" s="18">
        <v>6085</v>
      </c>
      <c r="D44" s="18">
        <v>5796</v>
      </c>
      <c r="E44" s="19">
        <f t="shared" si="3"/>
        <v>74</v>
      </c>
      <c r="F44" s="24">
        <f t="shared" si="4"/>
        <v>95</v>
      </c>
      <c r="G44" s="4"/>
    </row>
    <row r="45" spans="1:8" s="2" customFormat="1" ht="25.5">
      <c r="A45" s="14" t="s">
        <v>84</v>
      </c>
      <c r="B45" s="15">
        <v>374</v>
      </c>
      <c r="C45" s="15">
        <v>943</v>
      </c>
      <c r="D45" s="15">
        <v>1067</v>
      </c>
      <c r="E45" s="16" t="s">
        <v>70</v>
      </c>
      <c r="F45" s="24">
        <f t="shared" si="4"/>
        <v>113</v>
      </c>
      <c r="G45" s="4"/>
      <c r="H45" s="2" t="str">
        <f t="shared" ref="H45:H108" si="9">LOWER(A45)</f>
        <v>безвозмездные  поступления  от государственных организаций</v>
      </c>
    </row>
    <row r="46" spans="1:8" s="2" customFormat="1" ht="25.5">
      <c r="A46" s="14" t="s">
        <v>85</v>
      </c>
      <c r="B46" s="15">
        <v>-2</v>
      </c>
      <c r="C46" s="15">
        <v>44</v>
      </c>
      <c r="D46" s="15">
        <v>44</v>
      </c>
      <c r="E46" s="16" t="s">
        <v>71</v>
      </c>
      <c r="F46" s="24">
        <f t="shared" si="4"/>
        <v>100</v>
      </c>
      <c r="G46" s="4"/>
      <c r="H46" s="2" t="str">
        <f t="shared" si="9"/>
        <v>безвозмездные  поступления  от негосударственных организаций</v>
      </c>
    </row>
    <row r="47" spans="1:8" s="2" customFormat="1" ht="15" customHeight="1">
      <c r="A47" s="14" t="s">
        <v>86</v>
      </c>
      <c r="B47" s="15">
        <v>10</v>
      </c>
      <c r="C47" s="15">
        <v>1</v>
      </c>
      <c r="D47" s="15">
        <v>1</v>
      </c>
      <c r="E47" s="16">
        <f t="shared" si="3"/>
        <v>-90</v>
      </c>
      <c r="F47" s="24">
        <f t="shared" si="4"/>
        <v>100</v>
      </c>
      <c r="G47" s="4"/>
      <c r="H47" s="2" t="str">
        <f t="shared" si="9"/>
        <v>прочие безвозмездные поступления</v>
      </c>
    </row>
    <row r="48" spans="1:8" s="2" customFormat="1" ht="38.25" customHeight="1">
      <c r="A48" s="14" t="s">
        <v>87</v>
      </c>
      <c r="B48" s="15">
        <v>46</v>
      </c>
      <c r="C48" s="15">
        <v>64</v>
      </c>
      <c r="D48" s="15">
        <v>67</v>
      </c>
      <c r="E48" s="16">
        <f t="shared" si="3"/>
        <v>46</v>
      </c>
      <c r="F48" s="24">
        <f t="shared" si="4"/>
        <v>105</v>
      </c>
      <c r="G48" s="4"/>
      <c r="H48" s="2" t="str">
        <f t="shared" si="9"/>
        <v>доходы бюджетов бюджетной системы российской федерации от возврата остатков субсидий и субвенций прошлых лет</v>
      </c>
    </row>
    <row r="49" spans="1:8" s="2" customFormat="1" ht="25.5">
      <c r="A49" s="14" t="s">
        <v>88</v>
      </c>
      <c r="B49" s="15">
        <v>-354</v>
      </c>
      <c r="C49" s="15">
        <v>-47</v>
      </c>
      <c r="D49" s="15">
        <v>-47</v>
      </c>
      <c r="E49" s="16">
        <f t="shared" si="3"/>
        <v>-87</v>
      </c>
      <c r="F49" s="24">
        <f t="shared" si="4"/>
        <v>100</v>
      </c>
      <c r="G49" s="4"/>
      <c r="H49" s="2" t="str">
        <f t="shared" si="9"/>
        <v>возврат остатков субсидий и субвенций прошлых лет</v>
      </c>
    </row>
    <row r="50" spans="1:8" s="2" customFormat="1">
      <c r="A50" s="9" t="s">
        <v>58</v>
      </c>
      <c r="B50" s="21">
        <f>B51+B61+B63+B69+B79+B84+B89+B97+B101+B109+B115+B119+B122+B124</f>
        <v>50269</v>
      </c>
      <c r="C50" s="21">
        <f t="shared" ref="C50:D50" si="10">C51+C61+C63+C69+C79+C84+C89+C97+C101+C109+C115+C119+C122+C124</f>
        <v>73533</v>
      </c>
      <c r="D50" s="21">
        <f t="shared" si="10"/>
        <v>67616</v>
      </c>
      <c r="E50" s="21">
        <f t="shared" si="3"/>
        <v>35</v>
      </c>
      <c r="F50" s="24"/>
      <c r="G50" s="4"/>
    </row>
    <row r="51" spans="1:8" s="2" customFormat="1" ht="14.25" customHeight="1">
      <c r="A51" s="14" t="s">
        <v>150</v>
      </c>
      <c r="B51" s="15">
        <f>B52+B53+B54+B55+B56+B57+B58+B59+B60</f>
        <v>1965</v>
      </c>
      <c r="C51" s="15">
        <f>C52+C53+C54+C55+C56+C57+C58+C59+C60</f>
        <v>2700</v>
      </c>
      <c r="D51" s="15">
        <f>D52+D53+D54+D55+D56+D57+D58+D59+D60</f>
        <v>2421</v>
      </c>
      <c r="E51" s="16">
        <f t="shared" si="3"/>
        <v>23</v>
      </c>
      <c r="F51" s="24">
        <f t="shared" si="4"/>
        <v>90</v>
      </c>
      <c r="G51" s="4"/>
      <c r="H51" s="2" t="str">
        <f t="shared" si="9"/>
        <v>общегосударственные вопросы</v>
      </c>
    </row>
    <row r="52" spans="1:8" s="2" customFormat="1" ht="38.25" hidden="1">
      <c r="A52" s="14" t="s">
        <v>90</v>
      </c>
      <c r="B52" s="15">
        <v>7</v>
      </c>
      <c r="C52" s="15">
        <v>7</v>
      </c>
      <c r="D52" s="15">
        <v>7</v>
      </c>
      <c r="E52" s="16">
        <f t="shared" si="3"/>
        <v>0</v>
      </c>
      <c r="F52" s="24">
        <f t="shared" si="4"/>
        <v>100</v>
      </c>
      <c r="G52" s="4"/>
      <c r="H52" s="2" t="str">
        <f t="shared" si="9"/>
        <v>функционирование высшего должностного лица субъекта российской федерации и муниципального образования</v>
      </c>
    </row>
    <row r="53" spans="1:8" s="2" customFormat="1" ht="51" hidden="1">
      <c r="A53" s="14" t="s">
        <v>91</v>
      </c>
      <c r="B53" s="15">
        <v>201</v>
      </c>
      <c r="C53" s="15">
        <v>220</v>
      </c>
      <c r="D53" s="15">
        <v>218</v>
      </c>
      <c r="E53" s="16">
        <f t="shared" si="3"/>
        <v>8</v>
      </c>
      <c r="F53" s="24">
        <f t="shared" si="4"/>
        <v>99</v>
      </c>
      <c r="G53" s="4"/>
      <c r="H53" s="2" t="str">
        <f t="shared" si="9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</row>
    <row r="54" spans="1:8" s="2" customFormat="1" ht="63.75" hidden="1">
      <c r="A54" s="14" t="s">
        <v>92</v>
      </c>
      <c r="B54" s="15">
        <v>30</v>
      </c>
      <c r="C54" s="15">
        <v>22</v>
      </c>
      <c r="D54" s="15">
        <v>22</v>
      </c>
      <c r="E54" s="16">
        <f t="shared" si="3"/>
        <v>-27</v>
      </c>
      <c r="F54" s="24">
        <f t="shared" si="4"/>
        <v>100</v>
      </c>
      <c r="G54" s="4"/>
      <c r="H54" s="2" t="str">
        <f t="shared" si="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</row>
    <row r="55" spans="1:8" s="2" customFormat="1" hidden="1">
      <c r="A55" s="14" t="s">
        <v>93</v>
      </c>
      <c r="B55" s="15">
        <v>235</v>
      </c>
      <c r="C55" s="15">
        <v>346</v>
      </c>
      <c r="D55" s="15">
        <v>266</v>
      </c>
      <c r="E55" s="16">
        <f t="shared" si="3"/>
        <v>13</v>
      </c>
      <c r="F55" s="24">
        <f t="shared" si="4"/>
        <v>77</v>
      </c>
      <c r="G55" s="4"/>
      <c r="H55" s="2" t="str">
        <f t="shared" si="9"/>
        <v>судебная система</v>
      </c>
    </row>
    <row r="56" spans="1:8" s="2" customFormat="1" ht="50.25" hidden="1" customHeight="1">
      <c r="A56" s="14" t="s">
        <v>94</v>
      </c>
      <c r="B56" s="15">
        <v>196</v>
      </c>
      <c r="C56" s="15">
        <v>201</v>
      </c>
      <c r="D56" s="15">
        <v>200</v>
      </c>
      <c r="E56" s="16">
        <f t="shared" si="3"/>
        <v>2</v>
      </c>
      <c r="F56" s="24">
        <f t="shared" si="4"/>
        <v>100</v>
      </c>
      <c r="G56" s="4"/>
      <c r="H56" s="2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</row>
    <row r="57" spans="1:8" s="2" customFormat="1" ht="25.5" hidden="1">
      <c r="A57" s="14" t="s">
        <v>95</v>
      </c>
      <c r="B57" s="15">
        <v>52</v>
      </c>
      <c r="C57" s="15">
        <v>186</v>
      </c>
      <c r="D57" s="15">
        <v>186</v>
      </c>
      <c r="E57" s="16" t="s">
        <v>72</v>
      </c>
      <c r="F57" s="24">
        <f t="shared" si="4"/>
        <v>100</v>
      </c>
      <c r="G57" s="4"/>
      <c r="H57" s="2" t="str">
        <f t="shared" si="9"/>
        <v>обеспечение проведения выборов и референдумов</v>
      </c>
    </row>
    <row r="58" spans="1:8" s="2" customFormat="1" hidden="1">
      <c r="A58" s="14" t="s">
        <v>96</v>
      </c>
      <c r="B58" s="15">
        <v>0</v>
      </c>
      <c r="C58" s="15">
        <v>13</v>
      </c>
      <c r="D58" s="15">
        <v>0</v>
      </c>
      <c r="E58" s="22" t="s">
        <v>67</v>
      </c>
      <c r="F58" s="24">
        <f t="shared" si="4"/>
        <v>0</v>
      </c>
      <c r="G58" s="4"/>
      <c r="H58" s="2" t="str">
        <f t="shared" si="9"/>
        <v>резервные фонды</v>
      </c>
    </row>
    <row r="59" spans="1:8" s="2" customFormat="1" ht="25.5" hidden="1">
      <c r="A59" s="14" t="s">
        <v>97</v>
      </c>
      <c r="B59" s="15">
        <v>4</v>
      </c>
      <c r="C59" s="15">
        <v>2</v>
      </c>
      <c r="D59" s="15">
        <v>2</v>
      </c>
      <c r="E59" s="16">
        <f t="shared" si="3"/>
        <v>-50</v>
      </c>
      <c r="F59" s="24">
        <f t="shared" si="4"/>
        <v>100</v>
      </c>
      <c r="G59" s="4"/>
      <c r="H59" s="2" t="str">
        <f t="shared" si="9"/>
        <v>прикладные научные исследования в области общегосударственных вопросов</v>
      </c>
    </row>
    <row r="60" spans="1:8" s="2" customFormat="1" ht="16.5" hidden="1" customHeight="1">
      <c r="A60" s="14" t="s">
        <v>98</v>
      </c>
      <c r="B60" s="15">
        <v>1240</v>
      </c>
      <c r="C60" s="15">
        <v>1703</v>
      </c>
      <c r="D60" s="15">
        <v>1520</v>
      </c>
      <c r="E60" s="16">
        <f t="shared" si="3"/>
        <v>23</v>
      </c>
      <c r="F60" s="24">
        <f t="shared" si="4"/>
        <v>89</v>
      </c>
      <c r="G60" s="4"/>
      <c r="H60" s="2" t="str">
        <f t="shared" si="9"/>
        <v>другие общегосударственные вопросы</v>
      </c>
    </row>
    <row r="61" spans="1:8" s="2" customFormat="1">
      <c r="A61" s="14" t="s">
        <v>151</v>
      </c>
      <c r="B61" s="15">
        <f>B62</f>
        <v>20</v>
      </c>
      <c r="C61" s="15">
        <f>C62</f>
        <v>21</v>
      </c>
      <c r="D61" s="15">
        <f>D62</f>
        <v>21</v>
      </c>
      <c r="E61" s="16">
        <f t="shared" si="3"/>
        <v>5</v>
      </c>
      <c r="F61" s="24">
        <f t="shared" si="4"/>
        <v>100</v>
      </c>
      <c r="G61" s="4"/>
      <c r="H61" s="2" t="str">
        <f t="shared" si="9"/>
        <v>национальная оборона</v>
      </c>
    </row>
    <row r="62" spans="1:8" s="2" customFormat="1" ht="25.5" hidden="1">
      <c r="A62" s="14" t="s">
        <v>99</v>
      </c>
      <c r="B62" s="15">
        <v>20</v>
      </c>
      <c r="C62" s="15">
        <v>21</v>
      </c>
      <c r="D62" s="15">
        <v>21</v>
      </c>
      <c r="E62" s="16">
        <f t="shared" si="3"/>
        <v>5</v>
      </c>
      <c r="F62" s="24">
        <f t="shared" si="4"/>
        <v>100</v>
      </c>
      <c r="G62" s="4"/>
      <c r="H62" s="2" t="str">
        <f t="shared" si="9"/>
        <v>мобилизационная и вневойсковая подготовка</v>
      </c>
    </row>
    <row r="63" spans="1:8" s="2" customFormat="1" ht="25.5">
      <c r="A63" s="14" t="s">
        <v>152</v>
      </c>
      <c r="B63" s="15">
        <f>B64+B65+B66+B67+B68</f>
        <v>906</v>
      </c>
      <c r="C63" s="15">
        <f>C64+C65+C66+C67+C68</f>
        <v>1081</v>
      </c>
      <c r="D63" s="15">
        <f>D64+D65+D66+D67+D68</f>
        <v>1076</v>
      </c>
      <c r="E63" s="16">
        <f t="shared" si="3"/>
        <v>19</v>
      </c>
      <c r="F63" s="24">
        <f t="shared" si="4"/>
        <v>100</v>
      </c>
      <c r="G63" s="4"/>
      <c r="H63" s="2" t="str">
        <f t="shared" si="9"/>
        <v>национальная безопасность и правоохранительная деятельность</v>
      </c>
    </row>
    <row r="64" spans="1:8" s="2" customFormat="1" hidden="1">
      <c r="A64" s="14" t="s">
        <v>100</v>
      </c>
      <c r="B64" s="15">
        <v>79</v>
      </c>
      <c r="C64" s="15">
        <v>102</v>
      </c>
      <c r="D64" s="15">
        <v>98</v>
      </c>
      <c r="E64" s="16">
        <f t="shared" si="3"/>
        <v>24</v>
      </c>
      <c r="F64" s="24">
        <f t="shared" si="4"/>
        <v>96</v>
      </c>
      <c r="G64" s="4"/>
      <c r="H64" s="2" t="str">
        <f t="shared" si="9"/>
        <v>органы юстиции</v>
      </c>
    </row>
    <row r="65" spans="1:8" s="2" customFormat="1" ht="53.25" hidden="1" customHeight="1">
      <c r="A65" s="14" t="s">
        <v>101</v>
      </c>
      <c r="B65" s="15">
        <v>215</v>
      </c>
      <c r="C65" s="15">
        <v>229</v>
      </c>
      <c r="D65" s="15">
        <v>229</v>
      </c>
      <c r="E65" s="16">
        <f t="shared" si="3"/>
        <v>7</v>
      </c>
      <c r="F65" s="24">
        <f t="shared" si="4"/>
        <v>100</v>
      </c>
      <c r="G65" s="4"/>
      <c r="H65" s="2" t="str">
        <f t="shared" si="9"/>
        <v>защита населения и территории от последствий чрезвычайных ситуаций природного и техногенного характера, гражданская оборона</v>
      </c>
    </row>
    <row r="66" spans="1:8" s="2" customFormat="1" hidden="1">
      <c r="A66" s="14" t="s">
        <v>102</v>
      </c>
      <c r="B66" s="15">
        <v>600</v>
      </c>
      <c r="C66" s="15">
        <v>735</v>
      </c>
      <c r="D66" s="15">
        <v>734</v>
      </c>
      <c r="E66" s="16">
        <f t="shared" si="3"/>
        <v>22</v>
      </c>
      <c r="F66" s="24">
        <f t="shared" si="4"/>
        <v>100</v>
      </c>
      <c r="G66" s="4"/>
      <c r="H66" s="2" t="str">
        <f t="shared" si="9"/>
        <v>обеспечение пожарной безопасности</v>
      </c>
    </row>
    <row r="67" spans="1:8" s="2" customFormat="1" hidden="1">
      <c r="A67" s="14" t="s">
        <v>103</v>
      </c>
      <c r="B67" s="15">
        <v>2</v>
      </c>
      <c r="C67" s="15">
        <v>2</v>
      </c>
      <c r="D67" s="15">
        <v>2</v>
      </c>
      <c r="E67" s="16">
        <f t="shared" si="3"/>
        <v>0</v>
      </c>
      <c r="F67" s="24">
        <f t="shared" si="4"/>
        <v>100</v>
      </c>
      <c r="G67" s="4"/>
      <c r="H67" s="2" t="str">
        <f t="shared" si="9"/>
        <v>миграционная политика</v>
      </c>
    </row>
    <row r="68" spans="1:8" s="2" customFormat="1" ht="38.25" hidden="1">
      <c r="A68" s="14" t="s">
        <v>104</v>
      </c>
      <c r="B68" s="15">
        <v>10</v>
      </c>
      <c r="C68" s="15">
        <v>13</v>
      </c>
      <c r="D68" s="15">
        <v>13</v>
      </c>
      <c r="E68" s="16">
        <f t="shared" si="3"/>
        <v>30</v>
      </c>
      <c r="F68" s="24">
        <f t="shared" si="4"/>
        <v>100</v>
      </c>
      <c r="G68" s="4"/>
      <c r="H68" s="2" t="str">
        <f t="shared" si="9"/>
        <v>другие вопросы в области национальной безопасности и правоохранительной деятельности</v>
      </c>
    </row>
    <row r="69" spans="1:8" s="2" customFormat="1">
      <c r="A69" s="14" t="s">
        <v>153</v>
      </c>
      <c r="B69" s="15">
        <f>B70+B71+B72+B73+B74+B75+B76+B77+B78</f>
        <v>11192</v>
      </c>
      <c r="C69" s="15">
        <f>C70+C71+C72+C73+C74+C75+C76+C77+C78</f>
        <v>16140</v>
      </c>
      <c r="D69" s="15">
        <f>D70+D71+D72+D73+D74+D75+D76+D77+D78</f>
        <v>14999</v>
      </c>
      <c r="E69" s="16">
        <f t="shared" si="3"/>
        <v>34</v>
      </c>
      <c r="F69" s="24">
        <f t="shared" si="4"/>
        <v>93</v>
      </c>
      <c r="G69" s="4"/>
      <c r="H69" s="2" t="str">
        <f t="shared" si="9"/>
        <v>национальная экономика</v>
      </c>
    </row>
    <row r="70" spans="1:8" s="2" customFormat="1" hidden="1">
      <c r="A70" s="14" t="s">
        <v>105</v>
      </c>
      <c r="B70" s="15">
        <v>355</v>
      </c>
      <c r="C70" s="15">
        <v>539</v>
      </c>
      <c r="D70" s="15">
        <v>536</v>
      </c>
      <c r="E70" s="16">
        <f t="shared" ref="E70:E132" si="11">D70/B70*100-100</f>
        <v>51</v>
      </c>
      <c r="F70" s="24">
        <f t="shared" ref="F70:F132" si="12">D70/C70*100</f>
        <v>99</v>
      </c>
      <c r="G70" s="4"/>
      <c r="H70" s="2" t="str">
        <f t="shared" si="9"/>
        <v>общеэкономические вопросы</v>
      </c>
    </row>
    <row r="71" spans="1:8" s="2" customFormat="1" ht="25.5" hidden="1">
      <c r="A71" s="14" t="s">
        <v>106</v>
      </c>
      <c r="B71" s="15">
        <v>0</v>
      </c>
      <c r="C71" s="15">
        <v>15</v>
      </c>
      <c r="D71" s="15">
        <v>12</v>
      </c>
      <c r="E71" s="16" t="s">
        <v>67</v>
      </c>
      <c r="F71" s="24">
        <f t="shared" si="12"/>
        <v>80</v>
      </c>
      <c r="G71" s="4"/>
      <c r="H71" s="2" t="str">
        <f t="shared" si="9"/>
        <v>воспроизводство минерально-сырьевой базы</v>
      </c>
    </row>
    <row r="72" spans="1:8" s="2" customFormat="1" hidden="1">
      <c r="A72" s="14" t="s">
        <v>107</v>
      </c>
      <c r="B72" s="15">
        <v>976</v>
      </c>
      <c r="C72" s="15">
        <v>1486</v>
      </c>
      <c r="D72" s="15">
        <v>1463</v>
      </c>
      <c r="E72" s="16">
        <f t="shared" si="11"/>
        <v>50</v>
      </c>
      <c r="F72" s="24">
        <f t="shared" si="12"/>
        <v>98</v>
      </c>
      <c r="G72" s="4"/>
      <c r="H72" s="2" t="str">
        <f t="shared" si="9"/>
        <v>сельское хозяйство и рыболовство</v>
      </c>
    </row>
    <row r="73" spans="1:8" s="2" customFormat="1" hidden="1">
      <c r="A73" s="14" t="s">
        <v>108</v>
      </c>
      <c r="B73" s="15">
        <v>12</v>
      </c>
      <c r="C73" s="15">
        <v>13</v>
      </c>
      <c r="D73" s="15">
        <v>4</v>
      </c>
      <c r="E73" s="16">
        <f t="shared" si="11"/>
        <v>-67</v>
      </c>
      <c r="F73" s="24">
        <f t="shared" si="12"/>
        <v>31</v>
      </c>
      <c r="G73" s="4"/>
      <c r="H73" s="2" t="str">
        <f t="shared" si="9"/>
        <v>водное хозяйство</v>
      </c>
    </row>
    <row r="74" spans="1:8" s="2" customFormat="1" hidden="1">
      <c r="A74" s="14" t="s">
        <v>109</v>
      </c>
      <c r="B74" s="15">
        <v>978</v>
      </c>
      <c r="C74" s="15">
        <v>1024</v>
      </c>
      <c r="D74" s="15">
        <v>1021</v>
      </c>
      <c r="E74" s="16">
        <f t="shared" si="11"/>
        <v>4</v>
      </c>
      <c r="F74" s="24">
        <f t="shared" si="12"/>
        <v>100</v>
      </c>
      <c r="G74" s="4"/>
      <c r="H74" s="2" t="str">
        <f t="shared" si="9"/>
        <v>лесное хозяйство</v>
      </c>
    </row>
    <row r="75" spans="1:8" s="2" customFormat="1" hidden="1">
      <c r="A75" s="14" t="s">
        <v>110</v>
      </c>
      <c r="B75" s="15">
        <v>521</v>
      </c>
      <c r="C75" s="15">
        <v>1363</v>
      </c>
      <c r="D75" s="15">
        <v>1189</v>
      </c>
      <c r="E75" s="16" t="s">
        <v>73</v>
      </c>
      <c r="F75" s="24">
        <f t="shared" si="12"/>
        <v>87</v>
      </c>
      <c r="G75" s="4"/>
      <c r="H75" s="2" t="str">
        <f t="shared" si="9"/>
        <v>транспорт</v>
      </c>
    </row>
    <row r="76" spans="1:8" s="2" customFormat="1" hidden="1">
      <c r="A76" s="14" t="s">
        <v>111</v>
      </c>
      <c r="B76" s="15">
        <v>6243</v>
      </c>
      <c r="C76" s="15">
        <v>9026</v>
      </c>
      <c r="D76" s="15">
        <v>8161</v>
      </c>
      <c r="E76" s="16">
        <f t="shared" si="11"/>
        <v>31</v>
      </c>
      <c r="F76" s="24">
        <f t="shared" si="12"/>
        <v>90</v>
      </c>
      <c r="G76" s="4"/>
      <c r="H76" s="2" t="str">
        <f t="shared" si="9"/>
        <v>дорожное хозяйство (дорожные фонды)</v>
      </c>
    </row>
    <row r="77" spans="1:8" s="2" customFormat="1" hidden="1">
      <c r="A77" s="14" t="s">
        <v>112</v>
      </c>
      <c r="B77" s="15">
        <v>135</v>
      </c>
      <c r="C77" s="15">
        <v>169</v>
      </c>
      <c r="D77" s="15">
        <v>169</v>
      </c>
      <c r="E77" s="16">
        <f t="shared" si="11"/>
        <v>25</v>
      </c>
      <c r="F77" s="24">
        <f t="shared" si="12"/>
        <v>100</v>
      </c>
      <c r="G77" s="4"/>
      <c r="H77" s="2" t="str">
        <f t="shared" si="9"/>
        <v>связь и информатика</v>
      </c>
    </row>
    <row r="78" spans="1:8" s="2" customFormat="1" ht="26.25" hidden="1" customHeight="1">
      <c r="A78" s="14" t="s">
        <v>113</v>
      </c>
      <c r="B78" s="15">
        <v>1972</v>
      </c>
      <c r="C78" s="15">
        <v>2505</v>
      </c>
      <c r="D78" s="15">
        <v>2444</v>
      </c>
      <c r="E78" s="16">
        <f t="shared" si="11"/>
        <v>24</v>
      </c>
      <c r="F78" s="24">
        <f t="shared" si="12"/>
        <v>98</v>
      </c>
      <c r="G78" s="4"/>
      <c r="H78" s="2" t="str">
        <f t="shared" si="9"/>
        <v>другие вопросы в области национальной экономики</v>
      </c>
    </row>
    <row r="79" spans="1:8" s="2" customFormat="1">
      <c r="A79" s="14" t="s">
        <v>154</v>
      </c>
      <c r="B79" s="15">
        <f>SUM(B80:B83)</f>
        <v>3580</v>
      </c>
      <c r="C79" s="15">
        <f>SUM(C80:C83)</f>
        <v>4064</v>
      </c>
      <c r="D79" s="15">
        <f>SUM(D80:D83)</f>
        <v>3518</v>
      </c>
      <c r="E79" s="16">
        <f t="shared" si="11"/>
        <v>-2</v>
      </c>
      <c r="F79" s="24">
        <f t="shared" si="12"/>
        <v>87</v>
      </c>
      <c r="G79" s="4"/>
      <c r="H79" s="2" t="str">
        <f t="shared" si="9"/>
        <v>жилищно-коммунальное хозяйство</v>
      </c>
    </row>
    <row r="80" spans="1:8" s="2" customFormat="1" hidden="1">
      <c r="A80" s="14" t="s">
        <v>114</v>
      </c>
      <c r="B80" s="15">
        <v>374</v>
      </c>
      <c r="C80" s="15">
        <v>1517</v>
      </c>
      <c r="D80" s="15">
        <v>1384</v>
      </c>
      <c r="E80" s="16" t="s">
        <v>69</v>
      </c>
      <c r="F80" s="24">
        <f t="shared" si="12"/>
        <v>91</v>
      </c>
      <c r="G80" s="4"/>
      <c r="H80" s="2" t="str">
        <f t="shared" si="9"/>
        <v>жилищное хозяйство</v>
      </c>
    </row>
    <row r="81" spans="1:8" s="2" customFormat="1" ht="17.25" hidden="1" customHeight="1">
      <c r="A81" s="14" t="s">
        <v>115</v>
      </c>
      <c r="B81" s="15">
        <v>2926</v>
      </c>
      <c r="C81" s="15">
        <v>2194</v>
      </c>
      <c r="D81" s="15">
        <v>1783</v>
      </c>
      <c r="E81" s="16">
        <f t="shared" si="11"/>
        <v>-39</v>
      </c>
      <c r="F81" s="24">
        <f t="shared" si="12"/>
        <v>81</v>
      </c>
      <c r="G81" s="4"/>
      <c r="H81" s="2" t="str">
        <f t="shared" si="9"/>
        <v>коммунальное хозяйство</v>
      </c>
    </row>
    <row r="82" spans="1:8" s="2" customFormat="1" hidden="1">
      <c r="A82" s="14" t="s">
        <v>116</v>
      </c>
      <c r="B82" s="15">
        <v>195</v>
      </c>
      <c r="C82" s="15">
        <v>265</v>
      </c>
      <c r="D82" s="15">
        <v>265</v>
      </c>
      <c r="E82" s="16">
        <f t="shared" si="11"/>
        <v>36</v>
      </c>
      <c r="F82" s="24">
        <f t="shared" si="12"/>
        <v>100</v>
      </c>
      <c r="G82" s="4"/>
      <c r="H82" s="2" t="str">
        <f t="shared" si="9"/>
        <v>благоустройство</v>
      </c>
    </row>
    <row r="83" spans="1:8" s="2" customFormat="1" ht="25.5" hidden="1">
      <c r="A83" s="14" t="s">
        <v>117</v>
      </c>
      <c r="B83" s="15">
        <v>85</v>
      </c>
      <c r="C83" s="15">
        <v>88</v>
      </c>
      <c r="D83" s="15">
        <v>86</v>
      </c>
      <c r="E83" s="16">
        <f t="shared" si="11"/>
        <v>1</v>
      </c>
      <c r="F83" s="24">
        <f t="shared" si="12"/>
        <v>98</v>
      </c>
      <c r="G83" s="4"/>
      <c r="H83" s="2" t="str">
        <f t="shared" si="9"/>
        <v>другие вопросы в области жилищно-коммунального хозяйства</v>
      </c>
    </row>
    <row r="84" spans="1:8" s="2" customFormat="1">
      <c r="A84" s="14" t="s">
        <v>155</v>
      </c>
      <c r="B84" s="15">
        <f>B85+B86+B87+B88</f>
        <v>59</v>
      </c>
      <c r="C84" s="15">
        <f>C85+C86+C87+C88</f>
        <v>77</v>
      </c>
      <c r="D84" s="15">
        <f>D85+D86+D87+D88</f>
        <v>74</v>
      </c>
      <c r="E84" s="16">
        <f t="shared" si="11"/>
        <v>25</v>
      </c>
      <c r="F84" s="24">
        <f t="shared" si="12"/>
        <v>96</v>
      </c>
      <c r="G84" s="4"/>
      <c r="H84" s="2" t="str">
        <f t="shared" si="9"/>
        <v>охрана окружающей среды</v>
      </c>
    </row>
    <row r="85" spans="1:8" s="2" customFormat="1" ht="27.75" hidden="1" customHeight="1">
      <c r="A85" s="14" t="s">
        <v>118</v>
      </c>
      <c r="B85" s="15">
        <v>12</v>
      </c>
      <c r="C85" s="15">
        <v>6</v>
      </c>
      <c r="D85" s="15">
        <v>6</v>
      </c>
      <c r="E85" s="16">
        <f t="shared" si="11"/>
        <v>-50</v>
      </c>
      <c r="F85" s="24">
        <f t="shared" si="12"/>
        <v>100</v>
      </c>
      <c r="G85" s="4"/>
      <c r="H85" s="2" t="str">
        <f t="shared" si="9"/>
        <v>сбор, удаление отходов и очистка сточных вод</v>
      </c>
    </row>
    <row r="86" spans="1:8" s="2" customFormat="1" ht="25.5" hidden="1">
      <c r="A86" s="14" t="s">
        <v>119</v>
      </c>
      <c r="B86" s="15">
        <v>31</v>
      </c>
      <c r="C86" s="15">
        <v>41</v>
      </c>
      <c r="D86" s="15">
        <v>39</v>
      </c>
      <c r="E86" s="16">
        <f t="shared" si="11"/>
        <v>26</v>
      </c>
      <c r="F86" s="24">
        <f t="shared" si="12"/>
        <v>95</v>
      </c>
      <c r="G86" s="4"/>
      <c r="H86" s="2" t="str">
        <f t="shared" si="9"/>
        <v>охрана объектов растительного и животного мира и среды их обитания</v>
      </c>
    </row>
    <row r="87" spans="1:8" s="2" customFormat="1" ht="25.5" hidden="1">
      <c r="A87" s="14" t="s">
        <v>120</v>
      </c>
      <c r="B87" s="15">
        <v>5</v>
      </c>
      <c r="C87" s="15">
        <v>0</v>
      </c>
      <c r="D87" s="15">
        <v>0</v>
      </c>
      <c r="E87" s="16">
        <f t="shared" si="11"/>
        <v>-100</v>
      </c>
      <c r="F87" s="24" t="s">
        <v>67</v>
      </c>
      <c r="G87" s="4"/>
      <c r="H87" s="2" t="str">
        <f t="shared" si="9"/>
        <v>прикладные научные исследования в области охраны окружающей среды</v>
      </c>
    </row>
    <row r="88" spans="1:8" s="2" customFormat="1" ht="25.5" hidden="1">
      <c r="A88" s="14" t="s">
        <v>121</v>
      </c>
      <c r="B88" s="15">
        <v>11</v>
      </c>
      <c r="C88" s="15">
        <v>30</v>
      </c>
      <c r="D88" s="15">
        <v>29</v>
      </c>
      <c r="E88" s="16" t="s">
        <v>62</v>
      </c>
      <c r="F88" s="24">
        <f t="shared" si="12"/>
        <v>97</v>
      </c>
      <c r="G88" s="4"/>
      <c r="H88" s="2" t="str">
        <f t="shared" si="9"/>
        <v>другие вопросы в области охраны окружающей среды</v>
      </c>
    </row>
    <row r="89" spans="1:8" s="2" customFormat="1">
      <c r="A89" s="14" t="s">
        <v>156</v>
      </c>
      <c r="B89" s="15">
        <f>B90+B91+B92+B93+B94+B95+B96</f>
        <v>10266</v>
      </c>
      <c r="C89" s="15">
        <f>C90+C91+C92+C93+C94+C95+C96</f>
        <v>15018</v>
      </c>
      <c r="D89" s="15">
        <f>D90+D91+D92+D93+D94+D95+D96</f>
        <v>13162</v>
      </c>
      <c r="E89" s="16">
        <f t="shared" si="11"/>
        <v>28</v>
      </c>
      <c r="F89" s="24">
        <f t="shared" si="12"/>
        <v>88</v>
      </c>
      <c r="G89" s="4"/>
      <c r="H89" s="2" t="str">
        <f t="shared" si="9"/>
        <v>образование</v>
      </c>
    </row>
    <row r="90" spans="1:8" s="2" customFormat="1" hidden="1">
      <c r="A90" s="14" t="s">
        <v>122</v>
      </c>
      <c r="B90" s="15">
        <v>789</v>
      </c>
      <c r="C90" s="15">
        <v>1411</v>
      </c>
      <c r="D90" s="15">
        <v>1069</v>
      </c>
      <c r="E90" s="16">
        <f t="shared" si="11"/>
        <v>35</v>
      </c>
      <c r="F90" s="24">
        <f t="shared" si="12"/>
        <v>76</v>
      </c>
      <c r="G90" s="4"/>
      <c r="H90" s="2" t="str">
        <f t="shared" si="9"/>
        <v>дошкольное образование</v>
      </c>
    </row>
    <row r="91" spans="1:8" s="2" customFormat="1" ht="15.75" hidden="1" customHeight="1">
      <c r="A91" s="14" t="s">
        <v>123</v>
      </c>
      <c r="B91" s="15">
        <v>983</v>
      </c>
      <c r="C91" s="15">
        <v>3282</v>
      </c>
      <c r="D91" s="15">
        <v>1885</v>
      </c>
      <c r="E91" s="16">
        <f t="shared" si="11"/>
        <v>92</v>
      </c>
      <c r="F91" s="24">
        <f t="shared" si="12"/>
        <v>57</v>
      </c>
      <c r="G91" s="4"/>
      <c r="H91" s="2" t="str">
        <f t="shared" si="9"/>
        <v>общее образование</v>
      </c>
    </row>
    <row r="92" spans="1:8" s="2" customFormat="1" hidden="1">
      <c r="A92" s="14" t="s">
        <v>124</v>
      </c>
      <c r="B92" s="15">
        <v>62</v>
      </c>
      <c r="C92" s="15">
        <v>86</v>
      </c>
      <c r="D92" s="15">
        <v>76</v>
      </c>
      <c r="E92" s="16">
        <f t="shared" si="11"/>
        <v>23</v>
      </c>
      <c r="F92" s="24">
        <f t="shared" si="12"/>
        <v>88</v>
      </c>
      <c r="G92" s="4"/>
      <c r="H92" s="2" t="str">
        <f t="shared" si="9"/>
        <v>дополнительное образование детей</v>
      </c>
    </row>
    <row r="93" spans="1:8" s="2" customFormat="1" hidden="1">
      <c r="A93" s="14" t="s">
        <v>125</v>
      </c>
      <c r="B93" s="15">
        <v>957</v>
      </c>
      <c r="C93" s="15">
        <v>1128</v>
      </c>
      <c r="D93" s="15">
        <v>1128</v>
      </c>
      <c r="E93" s="16">
        <f t="shared" si="11"/>
        <v>18</v>
      </c>
      <c r="F93" s="24">
        <f t="shared" si="12"/>
        <v>100</v>
      </c>
      <c r="G93" s="4"/>
      <c r="H93" s="2" t="str">
        <f t="shared" si="9"/>
        <v>среднее профессиональное образование</v>
      </c>
    </row>
    <row r="94" spans="1:8" s="2" customFormat="1" ht="25.5" hidden="1">
      <c r="A94" s="14" t="s">
        <v>126</v>
      </c>
      <c r="B94" s="15">
        <v>50</v>
      </c>
      <c r="C94" s="15">
        <v>301</v>
      </c>
      <c r="D94" s="15">
        <v>287</v>
      </c>
      <c r="E94" s="16" t="s">
        <v>74</v>
      </c>
      <c r="F94" s="24">
        <f t="shared" si="12"/>
        <v>95</v>
      </c>
      <c r="G94" s="4"/>
      <c r="H94" s="2" t="str">
        <f t="shared" si="9"/>
        <v>профессиональная подготовка, переподготовка и повышение квалификации</v>
      </c>
    </row>
    <row r="95" spans="1:8" s="2" customFormat="1" hidden="1">
      <c r="A95" s="14" t="s">
        <v>127</v>
      </c>
      <c r="B95" s="15">
        <v>58</v>
      </c>
      <c r="C95" s="15">
        <v>26</v>
      </c>
      <c r="D95" s="15">
        <v>26</v>
      </c>
      <c r="E95" s="16">
        <f t="shared" si="11"/>
        <v>-55</v>
      </c>
      <c r="F95" s="24">
        <f t="shared" si="12"/>
        <v>100</v>
      </c>
      <c r="G95" s="4"/>
      <c r="H95" s="2" t="str">
        <f t="shared" si="9"/>
        <v>молодежная политика</v>
      </c>
    </row>
    <row r="96" spans="1:8" s="2" customFormat="1" hidden="1">
      <c r="A96" s="14" t="s">
        <v>128</v>
      </c>
      <c r="B96" s="15">
        <v>7367</v>
      </c>
      <c r="C96" s="15">
        <v>8784</v>
      </c>
      <c r="D96" s="15">
        <v>8691</v>
      </c>
      <c r="E96" s="16">
        <f t="shared" si="11"/>
        <v>18</v>
      </c>
      <c r="F96" s="24">
        <f t="shared" si="12"/>
        <v>99</v>
      </c>
      <c r="G96" s="4"/>
      <c r="H96" s="2" t="str">
        <f t="shared" si="9"/>
        <v>другие вопросы в области образования</v>
      </c>
    </row>
    <row r="97" spans="1:8" s="2" customFormat="1">
      <c r="A97" s="14" t="s">
        <v>157</v>
      </c>
      <c r="B97" s="15">
        <f>B98+B99+B100</f>
        <v>1375</v>
      </c>
      <c r="C97" s="15">
        <f>C98+C99+C100</f>
        <v>2048</v>
      </c>
      <c r="D97" s="15">
        <f>D98+D99+D100</f>
        <v>1894</v>
      </c>
      <c r="E97" s="16">
        <f t="shared" si="11"/>
        <v>38</v>
      </c>
      <c r="F97" s="24">
        <f t="shared" si="12"/>
        <v>92</v>
      </c>
      <c r="G97" s="4"/>
      <c r="H97" s="2" t="str">
        <f t="shared" si="9"/>
        <v>культура, кинематография</v>
      </c>
    </row>
    <row r="98" spans="1:8" s="2" customFormat="1" ht="14.25" hidden="1" customHeight="1">
      <c r="A98" s="14" t="s">
        <v>129</v>
      </c>
      <c r="B98" s="15">
        <v>1177</v>
      </c>
      <c r="C98" s="15">
        <v>1817</v>
      </c>
      <c r="D98" s="15">
        <v>1665</v>
      </c>
      <c r="E98" s="16">
        <f t="shared" si="11"/>
        <v>41</v>
      </c>
      <c r="F98" s="24">
        <f t="shared" si="12"/>
        <v>92</v>
      </c>
      <c r="G98" s="4"/>
      <c r="H98" s="2" t="str">
        <f t="shared" si="9"/>
        <v>культура</v>
      </c>
    </row>
    <row r="99" spans="1:8" s="2" customFormat="1" ht="17.25" hidden="1" customHeight="1">
      <c r="A99" s="14" t="s">
        <v>130</v>
      </c>
      <c r="B99" s="15">
        <v>3</v>
      </c>
      <c r="C99" s="15">
        <v>3</v>
      </c>
      <c r="D99" s="15">
        <v>3</v>
      </c>
      <c r="E99" s="16">
        <f t="shared" si="11"/>
        <v>0</v>
      </c>
      <c r="F99" s="24">
        <f t="shared" si="12"/>
        <v>100</v>
      </c>
      <c r="G99" s="4"/>
      <c r="H99" s="2" t="str">
        <f t="shared" si="9"/>
        <v>кинематография</v>
      </c>
    </row>
    <row r="100" spans="1:8" s="2" customFormat="1" ht="25.5" hidden="1">
      <c r="A100" s="14" t="s">
        <v>131</v>
      </c>
      <c r="B100" s="15">
        <v>195</v>
      </c>
      <c r="C100" s="15">
        <v>228</v>
      </c>
      <c r="D100" s="15">
        <v>226</v>
      </c>
      <c r="E100" s="16">
        <f t="shared" si="11"/>
        <v>16</v>
      </c>
      <c r="F100" s="24">
        <f t="shared" si="12"/>
        <v>99</v>
      </c>
      <c r="G100" s="4"/>
      <c r="H100" s="2" t="str">
        <f t="shared" si="9"/>
        <v>другие вопросы в области культуры, кинематографии</v>
      </c>
    </row>
    <row r="101" spans="1:8" s="2" customFormat="1">
      <c r="A101" s="14" t="s">
        <v>158</v>
      </c>
      <c r="B101" s="15">
        <f>B102+B103+B104+B105+B106+B108</f>
        <v>3642</v>
      </c>
      <c r="C101" s="15">
        <f>C102+C103+C104+C105+C106+C108+C107</f>
        <v>9969</v>
      </c>
      <c r="D101" s="15">
        <f>D102+D103+D104+D105+D106+D108+D107</f>
        <v>8724</v>
      </c>
      <c r="E101" s="16" t="s">
        <v>61</v>
      </c>
      <c r="F101" s="24">
        <f t="shared" si="12"/>
        <v>88</v>
      </c>
      <c r="G101" s="4"/>
      <c r="H101" s="2" t="str">
        <f t="shared" si="9"/>
        <v>здравоохранение</v>
      </c>
    </row>
    <row r="102" spans="1:8" s="2" customFormat="1" hidden="1">
      <c r="A102" s="14" t="s">
        <v>132</v>
      </c>
      <c r="B102" s="15">
        <v>1376</v>
      </c>
      <c r="C102" s="15">
        <v>1666</v>
      </c>
      <c r="D102" s="15">
        <v>1606</v>
      </c>
      <c r="E102" s="16">
        <f t="shared" si="11"/>
        <v>17</v>
      </c>
      <c r="F102" s="24">
        <f t="shared" si="12"/>
        <v>96</v>
      </c>
      <c r="G102" s="4"/>
      <c r="H102" s="2" t="str">
        <f t="shared" si="9"/>
        <v>стационарная медицинская помощь</v>
      </c>
    </row>
    <row r="103" spans="1:8" s="2" customFormat="1" hidden="1">
      <c r="A103" s="14" t="s">
        <v>133</v>
      </c>
      <c r="B103" s="15">
        <v>588</v>
      </c>
      <c r="C103" s="15">
        <v>1943</v>
      </c>
      <c r="D103" s="15">
        <v>807</v>
      </c>
      <c r="E103" s="16">
        <f t="shared" si="11"/>
        <v>37</v>
      </c>
      <c r="F103" s="24">
        <f t="shared" si="12"/>
        <v>42</v>
      </c>
      <c r="G103" s="4"/>
      <c r="H103" s="2" t="str">
        <f t="shared" si="9"/>
        <v>амбулаторная помощь</v>
      </c>
    </row>
    <row r="104" spans="1:8" s="2" customFormat="1" ht="25.5" hidden="1">
      <c r="A104" s="14" t="s">
        <v>134</v>
      </c>
      <c r="B104" s="15">
        <v>51</v>
      </c>
      <c r="C104" s="15">
        <v>53</v>
      </c>
      <c r="D104" s="15">
        <v>53</v>
      </c>
      <c r="E104" s="16">
        <f t="shared" si="11"/>
        <v>4</v>
      </c>
      <c r="F104" s="24">
        <f t="shared" si="12"/>
        <v>100</v>
      </c>
      <c r="G104" s="4"/>
      <c r="H104" s="2" t="str">
        <f t="shared" si="9"/>
        <v>медицинская помощь в дневных стационарах всех типов</v>
      </c>
    </row>
    <row r="105" spans="1:8" s="2" customFormat="1" hidden="1">
      <c r="A105" s="14" t="s">
        <v>135</v>
      </c>
      <c r="B105" s="15">
        <v>227</v>
      </c>
      <c r="C105" s="15">
        <v>236</v>
      </c>
      <c r="D105" s="15">
        <v>236</v>
      </c>
      <c r="E105" s="16">
        <f t="shared" si="11"/>
        <v>4</v>
      </c>
      <c r="F105" s="24">
        <f t="shared" si="12"/>
        <v>100</v>
      </c>
      <c r="G105" s="4"/>
      <c r="H105" s="2" t="str">
        <f t="shared" si="9"/>
        <v>скорая медицинская помощь</v>
      </c>
    </row>
    <row r="106" spans="1:8" s="2" customFormat="1" ht="38.25" hidden="1">
      <c r="A106" s="14" t="s">
        <v>136</v>
      </c>
      <c r="B106" s="15">
        <v>100</v>
      </c>
      <c r="C106" s="15">
        <v>106</v>
      </c>
      <c r="D106" s="15">
        <v>106</v>
      </c>
      <c r="E106" s="16">
        <f t="shared" si="11"/>
        <v>6</v>
      </c>
      <c r="F106" s="24">
        <f t="shared" si="12"/>
        <v>100</v>
      </c>
      <c r="G106" s="4"/>
      <c r="H106" s="2" t="str">
        <f t="shared" si="9"/>
        <v>заготовка, переработка, хранение и обеспечение безопасности донорской крови и её компонентов</v>
      </c>
    </row>
    <row r="107" spans="1:8" s="2" customFormat="1" ht="25.5" hidden="1">
      <c r="A107" s="14" t="s">
        <v>137</v>
      </c>
      <c r="B107" s="15">
        <v>0</v>
      </c>
      <c r="C107" s="15">
        <v>3417</v>
      </c>
      <c r="D107" s="15">
        <v>3373</v>
      </c>
      <c r="E107" s="16" t="s">
        <v>67</v>
      </c>
      <c r="F107" s="24">
        <f t="shared" si="12"/>
        <v>99</v>
      </c>
      <c r="G107" s="4"/>
      <c r="H107" s="2" t="str">
        <f t="shared" si="9"/>
        <v>санитарно-эпидемиологическое благополучие</v>
      </c>
    </row>
    <row r="108" spans="1:8" s="2" customFormat="1" hidden="1">
      <c r="A108" s="14" t="s">
        <v>138</v>
      </c>
      <c r="B108" s="15">
        <v>1300</v>
      </c>
      <c r="C108" s="15">
        <v>2548</v>
      </c>
      <c r="D108" s="15">
        <v>2543</v>
      </c>
      <c r="E108" s="16">
        <f t="shared" si="11"/>
        <v>96</v>
      </c>
      <c r="F108" s="24">
        <f t="shared" si="12"/>
        <v>100</v>
      </c>
      <c r="G108" s="4"/>
      <c r="H108" s="2" t="str">
        <f t="shared" si="9"/>
        <v>другие вопросы в области здравоохранения</v>
      </c>
    </row>
    <row r="109" spans="1:8" s="2" customFormat="1">
      <c r="A109" s="14" t="s">
        <v>159</v>
      </c>
      <c r="B109" s="15">
        <f>B110+B111+B112+B113+B114</f>
        <v>13949</v>
      </c>
      <c r="C109" s="15">
        <f>C110+C111+C112+C113+C114</f>
        <v>18354</v>
      </c>
      <c r="D109" s="15">
        <f>D110+D111+D112+D113+D114</f>
        <v>18046</v>
      </c>
      <c r="E109" s="16">
        <f t="shared" si="11"/>
        <v>29</v>
      </c>
      <c r="F109" s="24">
        <f t="shared" si="12"/>
        <v>98</v>
      </c>
      <c r="G109" s="4"/>
      <c r="H109" s="2" t="str">
        <f t="shared" ref="H109:H124" si="13">LOWER(A109)</f>
        <v>социальная политика</v>
      </c>
    </row>
    <row r="110" spans="1:8" s="2" customFormat="1" ht="13.5" hidden="1" customHeight="1">
      <c r="A110" s="14" t="s">
        <v>139</v>
      </c>
      <c r="B110" s="15">
        <v>187</v>
      </c>
      <c r="C110" s="15">
        <v>1076</v>
      </c>
      <c r="D110" s="15">
        <v>923</v>
      </c>
      <c r="E110" s="16" t="s">
        <v>60</v>
      </c>
      <c r="F110" s="24">
        <f t="shared" si="12"/>
        <v>86</v>
      </c>
      <c r="G110" s="4"/>
      <c r="H110" s="2" t="str">
        <f t="shared" si="13"/>
        <v>пенсионное обеспечение</v>
      </c>
    </row>
    <row r="111" spans="1:8" s="2" customFormat="1" hidden="1">
      <c r="A111" s="14" t="s">
        <v>140</v>
      </c>
      <c r="B111" s="15">
        <v>1823</v>
      </c>
      <c r="C111" s="15">
        <v>2182</v>
      </c>
      <c r="D111" s="15">
        <v>2167</v>
      </c>
      <c r="E111" s="16">
        <f t="shared" si="11"/>
        <v>19</v>
      </c>
      <c r="F111" s="24">
        <f t="shared" si="12"/>
        <v>99</v>
      </c>
      <c r="G111" s="4"/>
      <c r="H111" s="2" t="str">
        <f t="shared" si="13"/>
        <v>социальное обслуживание населения</v>
      </c>
    </row>
    <row r="112" spans="1:8" s="2" customFormat="1" hidden="1">
      <c r="A112" s="14" t="s">
        <v>141</v>
      </c>
      <c r="B112" s="15">
        <v>10680</v>
      </c>
      <c r="C112" s="15">
        <v>13733</v>
      </c>
      <c r="D112" s="15">
        <v>13664</v>
      </c>
      <c r="E112" s="16">
        <f t="shared" si="11"/>
        <v>28</v>
      </c>
      <c r="F112" s="24">
        <f t="shared" si="12"/>
        <v>99</v>
      </c>
      <c r="G112" s="4"/>
      <c r="H112" s="2" t="str">
        <f t="shared" si="13"/>
        <v>социальное обеспечение населения</v>
      </c>
    </row>
    <row r="113" spans="1:8" s="2" customFormat="1" hidden="1">
      <c r="A113" s="14" t="s">
        <v>142</v>
      </c>
      <c r="B113" s="15">
        <v>1122</v>
      </c>
      <c r="C113" s="15">
        <v>1234</v>
      </c>
      <c r="D113" s="15">
        <v>1163</v>
      </c>
      <c r="E113" s="16">
        <f t="shared" si="11"/>
        <v>4</v>
      </c>
      <c r="F113" s="24">
        <f t="shared" si="12"/>
        <v>94</v>
      </c>
      <c r="G113" s="4"/>
      <c r="H113" s="2" t="str">
        <f t="shared" si="13"/>
        <v>охрана семьи и детства</v>
      </c>
    </row>
    <row r="114" spans="1:8" s="2" customFormat="1" ht="25.5" hidden="1">
      <c r="A114" s="14" t="s">
        <v>143</v>
      </c>
      <c r="B114" s="15">
        <v>137</v>
      </c>
      <c r="C114" s="15">
        <v>129</v>
      </c>
      <c r="D114" s="15">
        <v>129</v>
      </c>
      <c r="E114" s="16">
        <f t="shared" si="11"/>
        <v>-6</v>
      </c>
      <c r="F114" s="24">
        <f t="shared" si="12"/>
        <v>100</v>
      </c>
      <c r="G114" s="4"/>
      <c r="H114" s="2" t="str">
        <f t="shared" si="13"/>
        <v>другие вопросы в области социальной политики</v>
      </c>
    </row>
    <row r="115" spans="1:8" s="2" customFormat="1">
      <c r="A115" s="14" t="s">
        <v>160</v>
      </c>
      <c r="B115" s="15">
        <f>B116+B117+B118</f>
        <v>390</v>
      </c>
      <c r="C115" s="15">
        <f>C116+C117+C118</f>
        <v>556</v>
      </c>
      <c r="D115" s="15">
        <f>D116+D117+D118</f>
        <v>513</v>
      </c>
      <c r="E115" s="16">
        <f t="shared" si="11"/>
        <v>32</v>
      </c>
      <c r="F115" s="24">
        <f t="shared" si="12"/>
        <v>92</v>
      </c>
      <c r="G115" s="4"/>
      <c r="H115" s="2" t="str">
        <f t="shared" si="13"/>
        <v>физическая культура и спорт</v>
      </c>
    </row>
    <row r="116" spans="1:8" s="2" customFormat="1" hidden="1">
      <c r="A116" s="14" t="s">
        <v>144</v>
      </c>
      <c r="B116" s="15">
        <v>120</v>
      </c>
      <c r="C116" s="15">
        <v>204</v>
      </c>
      <c r="D116" s="15">
        <v>161</v>
      </c>
      <c r="E116" s="16">
        <f t="shared" si="11"/>
        <v>34</v>
      </c>
      <c r="F116" s="24">
        <f t="shared" si="12"/>
        <v>79</v>
      </c>
      <c r="G116" s="4"/>
      <c r="H116" s="2" t="str">
        <f t="shared" si="13"/>
        <v>массовый спорт</v>
      </c>
    </row>
    <row r="117" spans="1:8" s="2" customFormat="1" hidden="1">
      <c r="A117" s="14" t="s">
        <v>145</v>
      </c>
      <c r="B117" s="15">
        <v>240</v>
      </c>
      <c r="C117" s="15">
        <v>325</v>
      </c>
      <c r="D117" s="15">
        <v>325</v>
      </c>
      <c r="E117" s="16">
        <f t="shared" si="11"/>
        <v>35</v>
      </c>
      <c r="F117" s="24">
        <f t="shared" si="12"/>
        <v>100</v>
      </c>
      <c r="G117" s="4"/>
      <c r="H117" s="2" t="str">
        <f t="shared" si="13"/>
        <v>спорт высших достижений</v>
      </c>
    </row>
    <row r="118" spans="1:8" s="2" customFormat="1" ht="25.5" hidden="1">
      <c r="A118" s="14" t="s">
        <v>146</v>
      </c>
      <c r="B118" s="15">
        <v>30</v>
      </c>
      <c r="C118" s="15">
        <v>27</v>
      </c>
      <c r="D118" s="15">
        <v>27</v>
      </c>
      <c r="E118" s="16">
        <f t="shared" si="11"/>
        <v>-10</v>
      </c>
      <c r="F118" s="24">
        <f t="shared" si="12"/>
        <v>100</v>
      </c>
      <c r="G118" s="4"/>
      <c r="H118" s="2" t="str">
        <f t="shared" si="13"/>
        <v>другие вопросы в области физической культуры и спорта</v>
      </c>
    </row>
    <row r="119" spans="1:8" s="2" customFormat="1">
      <c r="A119" s="14" t="s">
        <v>161</v>
      </c>
      <c r="B119" s="15">
        <f>B120+B121</f>
        <v>115</v>
      </c>
      <c r="C119" s="15">
        <f>C120+C121</f>
        <v>173</v>
      </c>
      <c r="D119" s="15">
        <f>D120+D121</f>
        <v>173</v>
      </c>
      <c r="E119" s="16">
        <f t="shared" si="11"/>
        <v>50</v>
      </c>
      <c r="F119" s="24">
        <f t="shared" si="12"/>
        <v>100</v>
      </c>
      <c r="G119" s="4"/>
      <c r="H119" s="2" t="str">
        <f t="shared" si="13"/>
        <v>средства массовой информации</v>
      </c>
    </row>
    <row r="120" spans="1:8" s="2" customFormat="1" hidden="1">
      <c r="A120" s="14" t="s">
        <v>147</v>
      </c>
      <c r="B120" s="15">
        <v>25</v>
      </c>
      <c r="C120" s="15">
        <v>69</v>
      </c>
      <c r="D120" s="15">
        <v>69</v>
      </c>
      <c r="E120" s="16" t="s">
        <v>75</v>
      </c>
      <c r="F120" s="24">
        <f t="shared" si="12"/>
        <v>100</v>
      </c>
      <c r="G120" s="4"/>
      <c r="H120" s="2" t="str">
        <f t="shared" si="13"/>
        <v>телевидение и радиовещание</v>
      </c>
    </row>
    <row r="121" spans="1:8" s="2" customFormat="1" hidden="1">
      <c r="A121" s="14" t="s">
        <v>148</v>
      </c>
      <c r="B121" s="15">
        <v>90</v>
      </c>
      <c r="C121" s="15">
        <v>104</v>
      </c>
      <c r="D121" s="15">
        <v>104</v>
      </c>
      <c r="E121" s="16">
        <f t="shared" si="11"/>
        <v>16</v>
      </c>
      <c r="F121" s="24">
        <f t="shared" si="12"/>
        <v>100</v>
      </c>
      <c r="G121" s="4"/>
      <c r="H121" s="2" t="str">
        <f t="shared" si="13"/>
        <v>периодическая печать и издательства</v>
      </c>
    </row>
    <row r="122" spans="1:8" s="2" customFormat="1" ht="25.5">
      <c r="A122" s="14" t="s">
        <v>162</v>
      </c>
      <c r="B122" s="15">
        <f>B123</f>
        <v>574</v>
      </c>
      <c r="C122" s="15">
        <f>C123</f>
        <v>807</v>
      </c>
      <c r="D122" s="15">
        <f>D123</f>
        <v>536</v>
      </c>
      <c r="E122" s="16">
        <f t="shared" si="11"/>
        <v>-7</v>
      </c>
      <c r="F122" s="24">
        <f t="shared" si="12"/>
        <v>66</v>
      </c>
      <c r="G122" s="4"/>
      <c r="H122" s="2" t="str">
        <f t="shared" si="13"/>
        <v>обслуживание государственного и муниципального долга</v>
      </c>
    </row>
    <row r="123" spans="1:8" s="2" customFormat="1" ht="25.5" hidden="1">
      <c r="A123" s="14" t="s">
        <v>149</v>
      </c>
      <c r="B123" s="15">
        <v>574</v>
      </c>
      <c r="C123" s="15">
        <v>807</v>
      </c>
      <c r="D123" s="15">
        <v>536</v>
      </c>
      <c r="E123" s="16">
        <f t="shared" si="11"/>
        <v>-7</v>
      </c>
      <c r="F123" s="24">
        <f t="shared" si="12"/>
        <v>66</v>
      </c>
      <c r="G123" s="4"/>
      <c r="H123" s="2" t="str">
        <f t="shared" si="13"/>
        <v>обслуживание государственного внутреннего и муниципального долга</v>
      </c>
    </row>
    <row r="124" spans="1:8" s="2" customFormat="1" ht="39.75" customHeight="1">
      <c r="A124" s="14" t="s">
        <v>163</v>
      </c>
      <c r="B124" s="15">
        <f>B125+B126+B127</f>
        <v>2236</v>
      </c>
      <c r="C124" s="15">
        <f>C125+C126+C127</f>
        <v>2525</v>
      </c>
      <c r="D124" s="15">
        <f>D125+D126+D127</f>
        <v>2459</v>
      </c>
      <c r="E124" s="16">
        <f t="shared" si="11"/>
        <v>10</v>
      </c>
      <c r="F124" s="24">
        <f t="shared" si="12"/>
        <v>97</v>
      </c>
      <c r="G124" s="4"/>
      <c r="H124" s="2" t="str">
        <f t="shared" si="13"/>
        <v>межбюджетные трансферты общего характера бюджетам субъектов российской федерации и муниципальных образований</v>
      </c>
    </row>
    <row r="125" spans="1:8" s="2" customFormat="1" ht="38.25" hidden="1">
      <c r="A125" s="14" t="s">
        <v>64</v>
      </c>
      <c r="B125" s="15">
        <v>825</v>
      </c>
      <c r="C125" s="15">
        <v>1000</v>
      </c>
      <c r="D125" s="15">
        <v>1000</v>
      </c>
      <c r="E125" s="16">
        <f t="shared" si="11"/>
        <v>21</v>
      </c>
      <c r="F125" s="24">
        <f t="shared" si="12"/>
        <v>100</v>
      </c>
      <c r="G125" s="4"/>
    </row>
    <row r="126" spans="1:8" s="2" customFormat="1" hidden="1">
      <c r="A126" s="14" t="s">
        <v>65</v>
      </c>
      <c r="B126" s="15">
        <v>450</v>
      </c>
      <c r="C126" s="15">
        <v>250</v>
      </c>
      <c r="D126" s="15">
        <v>250</v>
      </c>
      <c r="E126" s="16">
        <f t="shared" si="11"/>
        <v>-44</v>
      </c>
      <c r="F126" s="24">
        <f t="shared" si="12"/>
        <v>100</v>
      </c>
      <c r="G126" s="4"/>
    </row>
    <row r="127" spans="1:8" s="2" customFormat="1" ht="25.5" hidden="1">
      <c r="A127" s="14" t="s">
        <v>66</v>
      </c>
      <c r="B127" s="15">
        <v>961</v>
      </c>
      <c r="C127" s="15">
        <v>1275</v>
      </c>
      <c r="D127" s="15">
        <v>1209</v>
      </c>
      <c r="E127" s="16">
        <f t="shared" si="11"/>
        <v>26</v>
      </c>
      <c r="F127" s="24">
        <f t="shared" si="12"/>
        <v>95</v>
      </c>
      <c r="G127" s="4"/>
    </row>
    <row r="128" spans="1:8" s="2" customFormat="1" ht="81" hidden="1" customHeight="1">
      <c r="A128" s="14" t="s">
        <v>31</v>
      </c>
      <c r="B128" s="15">
        <v>3767</v>
      </c>
      <c r="C128" s="15">
        <v>4016</v>
      </c>
      <c r="D128" s="15">
        <v>4004</v>
      </c>
      <c r="E128" s="16">
        <f t="shared" si="11"/>
        <v>6</v>
      </c>
      <c r="F128" s="24">
        <f t="shared" si="12"/>
        <v>100</v>
      </c>
      <c r="G128" s="4"/>
    </row>
    <row r="129" spans="1:7" s="2" customFormat="1" ht="38.25" hidden="1">
      <c r="A129" s="14" t="s">
        <v>32</v>
      </c>
      <c r="B129" s="15">
        <v>5736</v>
      </c>
      <c r="C129" s="15">
        <v>7825</v>
      </c>
      <c r="D129" s="15">
        <v>7636</v>
      </c>
      <c r="E129" s="16">
        <f t="shared" si="11"/>
        <v>33</v>
      </c>
      <c r="F129" s="24">
        <f t="shared" si="12"/>
        <v>98</v>
      </c>
      <c r="G129" s="4"/>
    </row>
    <row r="130" spans="1:7" s="2" customFormat="1" ht="25.5" hidden="1">
      <c r="A130" s="14" t="s">
        <v>33</v>
      </c>
      <c r="B130" s="15">
        <v>11421</v>
      </c>
      <c r="C130" s="15">
        <v>15564</v>
      </c>
      <c r="D130" s="15">
        <v>15349</v>
      </c>
      <c r="E130" s="16">
        <f t="shared" si="11"/>
        <v>34</v>
      </c>
      <c r="F130" s="24">
        <f t="shared" si="12"/>
        <v>99</v>
      </c>
      <c r="G130" s="4"/>
    </row>
    <row r="131" spans="1:7" s="2" customFormat="1" ht="38.25" hidden="1">
      <c r="A131" s="14" t="s">
        <v>34</v>
      </c>
      <c r="B131" s="15">
        <v>2657</v>
      </c>
      <c r="C131" s="15">
        <v>9548</v>
      </c>
      <c r="D131" s="15">
        <v>5648</v>
      </c>
      <c r="E131" s="16" t="s">
        <v>68</v>
      </c>
      <c r="F131" s="24">
        <f t="shared" si="12"/>
        <v>59</v>
      </c>
      <c r="G131" s="4"/>
    </row>
    <row r="132" spans="1:7" s="2" customFormat="1" hidden="1">
      <c r="A132" s="14" t="s">
        <v>35</v>
      </c>
      <c r="B132" s="15">
        <v>12656</v>
      </c>
      <c r="C132" s="15">
        <v>17196</v>
      </c>
      <c r="D132" s="15">
        <v>16194</v>
      </c>
      <c r="E132" s="16">
        <f t="shared" si="11"/>
        <v>28</v>
      </c>
      <c r="F132" s="24">
        <f t="shared" si="12"/>
        <v>94</v>
      </c>
      <c r="G132" s="4"/>
    </row>
    <row r="133" spans="1:7" s="2" customFormat="1" ht="38.25" hidden="1">
      <c r="A133" s="14" t="s">
        <v>36</v>
      </c>
      <c r="B133" s="15">
        <v>8946</v>
      </c>
      <c r="C133" s="15">
        <v>14228</v>
      </c>
      <c r="D133" s="15">
        <v>14154</v>
      </c>
      <c r="E133" s="16">
        <f t="shared" ref="E133:E139" si="14">D133/B133*100-100</f>
        <v>58</v>
      </c>
      <c r="F133" s="24">
        <f t="shared" ref="F133:F141" si="15">D133/C133*100</f>
        <v>99</v>
      </c>
      <c r="G133" s="4"/>
    </row>
    <row r="134" spans="1:7" s="2" customFormat="1" ht="25.5" hidden="1">
      <c r="A134" s="14" t="s">
        <v>37</v>
      </c>
      <c r="B134" s="15">
        <v>574</v>
      </c>
      <c r="C134" s="15">
        <v>807</v>
      </c>
      <c r="D134" s="15">
        <v>536</v>
      </c>
      <c r="E134" s="16">
        <f t="shared" si="14"/>
        <v>-7</v>
      </c>
      <c r="F134" s="24">
        <f t="shared" si="15"/>
        <v>66</v>
      </c>
      <c r="G134" s="4"/>
    </row>
    <row r="135" spans="1:7" s="2" customFormat="1" hidden="1">
      <c r="A135" s="14" t="s">
        <v>38</v>
      </c>
      <c r="B135" s="15">
        <v>4511</v>
      </c>
      <c r="C135" s="15">
        <v>4349</v>
      </c>
      <c r="D135" s="15">
        <v>4096</v>
      </c>
      <c r="E135" s="16">
        <f t="shared" si="14"/>
        <v>-9</v>
      </c>
      <c r="F135" s="24">
        <f t="shared" si="15"/>
        <v>94</v>
      </c>
      <c r="G135" s="4"/>
    </row>
    <row r="136" spans="1:7" s="2" customFormat="1" ht="63.75" hidden="1">
      <c r="A136" s="14" t="s">
        <v>39</v>
      </c>
      <c r="B136" s="15">
        <v>4373</v>
      </c>
      <c r="C136" s="15">
        <v>3843</v>
      </c>
      <c r="D136" s="15">
        <v>3809</v>
      </c>
      <c r="E136" s="16">
        <f t="shared" si="14"/>
        <v>-13</v>
      </c>
      <c r="F136" s="24">
        <f t="shared" si="15"/>
        <v>99</v>
      </c>
      <c r="G136" s="4"/>
    </row>
    <row r="137" spans="1:7" s="2" customFormat="1" ht="25.5" hidden="1">
      <c r="A137" s="14" t="s">
        <v>40</v>
      </c>
      <c r="B137" s="15">
        <v>0</v>
      </c>
      <c r="C137" s="15">
        <v>6</v>
      </c>
      <c r="D137" s="15">
        <v>0</v>
      </c>
      <c r="E137" s="16" t="s">
        <v>67</v>
      </c>
      <c r="F137" s="24">
        <f t="shared" si="15"/>
        <v>0</v>
      </c>
      <c r="G137" s="4"/>
    </row>
    <row r="138" spans="1:7" s="2" customFormat="1" ht="15.75" hidden="1" customHeight="1">
      <c r="A138" s="14" t="s">
        <v>41</v>
      </c>
      <c r="B138" s="15">
        <v>38</v>
      </c>
      <c r="C138" s="15">
        <v>9</v>
      </c>
      <c r="D138" s="15">
        <v>8</v>
      </c>
      <c r="E138" s="16">
        <f t="shared" si="14"/>
        <v>-79</v>
      </c>
      <c r="F138" s="24">
        <f t="shared" si="15"/>
        <v>89</v>
      </c>
      <c r="G138" s="4"/>
    </row>
    <row r="139" spans="1:7" s="2" customFormat="1" hidden="1">
      <c r="A139" s="14" t="s">
        <v>42</v>
      </c>
      <c r="B139" s="15">
        <v>99</v>
      </c>
      <c r="C139" s="15">
        <v>158</v>
      </c>
      <c r="D139" s="15">
        <v>157</v>
      </c>
      <c r="E139" s="16">
        <f t="shared" si="14"/>
        <v>59</v>
      </c>
      <c r="F139" s="24">
        <f t="shared" si="15"/>
        <v>99</v>
      </c>
      <c r="G139" s="4"/>
    </row>
    <row r="140" spans="1:7" s="2" customFormat="1" hidden="1">
      <c r="A140" s="14" t="s">
        <v>43</v>
      </c>
      <c r="B140" s="15">
        <v>0</v>
      </c>
      <c r="C140" s="15">
        <v>211</v>
      </c>
      <c r="D140" s="15">
        <v>0</v>
      </c>
      <c r="E140" s="16" t="s">
        <v>67</v>
      </c>
      <c r="F140" s="24">
        <f t="shared" si="15"/>
        <v>0</v>
      </c>
      <c r="G140" s="4"/>
    </row>
    <row r="141" spans="1:7" s="2" customFormat="1" hidden="1">
      <c r="A141" s="14" t="s">
        <v>44</v>
      </c>
      <c r="B141" s="15">
        <v>0</v>
      </c>
      <c r="C141" s="15">
        <v>122</v>
      </c>
      <c r="D141" s="15">
        <v>121</v>
      </c>
      <c r="E141" s="16" t="s">
        <v>67</v>
      </c>
      <c r="F141" s="24">
        <f t="shared" si="15"/>
        <v>99</v>
      </c>
      <c r="G141" s="4"/>
    </row>
    <row r="142" spans="1:7" s="2" customFormat="1" ht="25.5">
      <c r="A142" s="9" t="s">
        <v>45</v>
      </c>
      <c r="B142" s="21">
        <f>B5-B50</f>
        <v>1004</v>
      </c>
      <c r="C142" s="21">
        <f t="shared" ref="C142:D142" si="16">C5-C50</f>
        <v>-5246</v>
      </c>
      <c r="D142" s="21">
        <f t="shared" si="16"/>
        <v>-7019</v>
      </c>
      <c r="E142" s="21" t="s">
        <v>89</v>
      </c>
      <c r="F142" s="25" t="s">
        <v>67</v>
      </c>
      <c r="G142" s="4"/>
    </row>
    <row r="143" spans="1:7" s="2" customFormat="1" ht="25.5">
      <c r="A143" s="9" t="s">
        <v>59</v>
      </c>
      <c r="B143" s="21">
        <f>B144+B145+B146+B147+B152</f>
        <v>-1004</v>
      </c>
      <c r="C143" s="21">
        <f>C144+C145+C146+C147+C152</f>
        <v>5246</v>
      </c>
      <c r="D143" s="21">
        <f>D144+D145+D146+D147+D152</f>
        <v>7019</v>
      </c>
      <c r="E143" s="21" t="s">
        <v>89</v>
      </c>
      <c r="F143" s="25"/>
      <c r="G143" s="4"/>
    </row>
    <row r="144" spans="1:7" s="2" customFormat="1" ht="38.25">
      <c r="A144" s="14" t="s">
        <v>46</v>
      </c>
      <c r="B144" s="15">
        <v>-200</v>
      </c>
      <c r="C144" s="15">
        <v>-300</v>
      </c>
      <c r="D144" s="15">
        <v>-300</v>
      </c>
      <c r="E144" s="16">
        <f>D144/B144*100-100</f>
        <v>50</v>
      </c>
      <c r="F144" s="25"/>
      <c r="G144" s="4"/>
    </row>
    <row r="145" spans="1:7" s="2" customFormat="1" ht="25.5">
      <c r="A145" s="14" t="s">
        <v>47</v>
      </c>
      <c r="B145" s="15">
        <v>-975</v>
      </c>
      <c r="C145" s="15">
        <v>2450</v>
      </c>
      <c r="D145" s="15">
        <v>2755</v>
      </c>
      <c r="E145" s="16" t="s">
        <v>89</v>
      </c>
      <c r="F145" s="25"/>
      <c r="G145" s="4"/>
    </row>
    <row r="146" spans="1:7" s="2" customFormat="1" ht="25.5">
      <c r="A146" s="14" t="s">
        <v>48</v>
      </c>
      <c r="B146" s="15">
        <v>-560</v>
      </c>
      <c r="C146" s="15">
        <v>2700</v>
      </c>
      <c r="D146" s="15">
        <v>2700</v>
      </c>
      <c r="E146" s="16" t="s">
        <v>89</v>
      </c>
      <c r="F146" s="25"/>
      <c r="G146" s="4"/>
    </row>
    <row r="147" spans="1:7" s="2" customFormat="1" ht="25.5">
      <c r="A147" s="14" t="s">
        <v>49</v>
      </c>
      <c r="B147" s="15">
        <v>1182</v>
      </c>
      <c r="C147" s="15">
        <v>55</v>
      </c>
      <c r="D147" s="15">
        <v>1927</v>
      </c>
      <c r="E147" s="16">
        <f t="shared" ref="E147:E152" si="17">D147/B147*100-100</f>
        <v>63</v>
      </c>
      <c r="F147" s="25"/>
      <c r="G147" s="4"/>
    </row>
    <row r="148" spans="1:7" s="2" customFormat="1" ht="39" customHeight="1">
      <c r="A148" s="17" t="s">
        <v>50</v>
      </c>
      <c r="B148" s="15">
        <v>1010</v>
      </c>
      <c r="C148" s="15">
        <v>0</v>
      </c>
      <c r="D148" s="15">
        <v>0</v>
      </c>
      <c r="E148" s="16">
        <f t="shared" si="17"/>
        <v>-100</v>
      </c>
      <c r="F148" s="25"/>
      <c r="G148" s="4"/>
    </row>
    <row r="149" spans="1:7" s="2" customFormat="1" ht="39" hidden="1" customHeight="1">
      <c r="A149" s="17" t="s">
        <v>51</v>
      </c>
      <c r="B149" s="15">
        <v>0</v>
      </c>
      <c r="C149" s="15">
        <v>-93</v>
      </c>
      <c r="D149" s="15">
        <v>0</v>
      </c>
      <c r="E149" s="16" t="e">
        <f t="shared" si="17"/>
        <v>#DIV/0!</v>
      </c>
      <c r="F149" s="25"/>
      <c r="G149" s="4"/>
    </row>
    <row r="150" spans="1:7" s="2" customFormat="1" ht="37.5" customHeight="1">
      <c r="A150" s="17" t="s">
        <v>52</v>
      </c>
      <c r="B150" s="15">
        <v>172</v>
      </c>
      <c r="C150" s="15">
        <v>148</v>
      </c>
      <c r="D150" s="15">
        <v>204</v>
      </c>
      <c r="E150" s="16">
        <f t="shared" si="17"/>
        <v>19</v>
      </c>
      <c r="F150" s="26"/>
      <c r="G150" s="4"/>
    </row>
    <row r="151" spans="1:7" s="2" customFormat="1" ht="33" customHeight="1">
      <c r="A151" s="17" t="s">
        <v>166</v>
      </c>
      <c r="B151" s="15">
        <v>0</v>
      </c>
      <c r="C151" s="15"/>
      <c r="D151" s="15">
        <v>1723</v>
      </c>
      <c r="E151" s="16" t="s">
        <v>89</v>
      </c>
      <c r="F151" s="29"/>
      <c r="G151" s="4"/>
    </row>
    <row r="152" spans="1:7" ht="25.5" customHeight="1">
      <c r="A152" s="14" t="s">
        <v>53</v>
      </c>
      <c r="B152" s="15">
        <v>-451</v>
      </c>
      <c r="C152" s="15">
        <v>341</v>
      </c>
      <c r="D152" s="15">
        <f>-1*(D5-D50+D144+D145+D146+D147)</f>
        <v>-63</v>
      </c>
      <c r="E152" s="16">
        <f t="shared" si="17"/>
        <v>-86</v>
      </c>
      <c r="F152" s="27"/>
      <c r="G152" s="4"/>
    </row>
  </sheetData>
  <mergeCells count="2">
    <mergeCell ref="A2:F2"/>
    <mergeCell ref="D1:E1"/>
  </mergeCells>
  <printOptions horizontalCentered="1"/>
  <pageMargins left="0.23622047244094491" right="0.23622047244094491" top="0.74803149606299213" bottom="0.74803149606299213" header="0.23622047244094491" footer="0.23622047244094491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млн</vt:lpstr>
      <vt:lpstr>млн!__bookmark_1</vt:lpstr>
      <vt:lpstr>млн!__bookmark_2</vt:lpstr>
      <vt:lpstr>млн!Заголовки_для_печати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Даниил И. Терешко</dc:creator>
  <cp:lastModifiedBy>kanavin</cp:lastModifiedBy>
  <cp:lastPrinted>2021-02-25T13:01:52Z</cp:lastPrinted>
  <dcterms:created xsi:type="dcterms:W3CDTF">2020-01-27T08:58:54Z</dcterms:created>
  <dcterms:modified xsi:type="dcterms:W3CDTF">2021-03-02T14:33:47Z</dcterms:modified>
</cp:coreProperties>
</file>