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6" i="1" l="1"/>
  <c r="B48" i="1"/>
  <c r="B47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7" i="1"/>
  <c r="B26" i="1"/>
  <c r="C26" i="1" s="1"/>
  <c r="B25" i="1"/>
  <c r="B24" i="1"/>
  <c r="B16" i="1"/>
  <c r="B14" i="1"/>
  <c r="C47" i="1" l="1"/>
  <c r="C30" i="1"/>
  <c r="C43" i="1"/>
  <c r="B28" i="1"/>
  <c r="C27" i="1"/>
  <c r="B23" i="1"/>
  <c r="C34" i="1"/>
  <c r="C44" i="1"/>
  <c r="B38" i="1"/>
  <c r="C35" i="1"/>
  <c r="C39" i="1"/>
  <c r="C31" i="1"/>
  <c r="C36" i="1"/>
  <c r="C40" i="1"/>
  <c r="C48" i="1"/>
  <c r="C24" i="1"/>
  <c r="C32" i="1"/>
  <c r="C37" i="1"/>
  <c r="C41" i="1"/>
  <c r="C45" i="1"/>
  <c r="U61" i="1"/>
  <c r="C25" i="1"/>
  <c r="C29" i="1"/>
  <c r="C33" i="1"/>
  <c r="C42" i="1"/>
  <c r="B55" i="1" l="1"/>
  <c r="D36" i="1" s="1"/>
  <c r="D40" i="1"/>
  <c r="D29" i="1"/>
  <c r="D45" i="1"/>
  <c r="D34" i="1"/>
  <c r="D31" i="1"/>
  <c r="D25" i="1"/>
  <c r="D42" i="1"/>
  <c r="C38" i="1"/>
  <c r="D27" i="1"/>
  <c r="D47" i="1"/>
  <c r="D24" i="1"/>
  <c r="D41" i="1"/>
  <c r="C23" i="1"/>
  <c r="C28" i="1"/>
  <c r="D30" i="1"/>
  <c r="D43" i="1"/>
  <c r="D37" i="1" l="1"/>
  <c r="D33" i="1"/>
  <c r="D28" i="1" s="1"/>
  <c r="D32" i="1"/>
  <c r="D48" i="1"/>
  <c r="C64" i="1"/>
  <c r="D26" i="1"/>
  <c r="D23" i="1" s="1"/>
  <c r="C55" i="1"/>
  <c r="D39" i="1"/>
  <c r="D44" i="1"/>
  <c r="D35" i="1"/>
  <c r="D55" i="1" l="1"/>
  <c r="D38" i="1"/>
</calcChain>
</file>

<file path=xl/sharedStrings.xml><?xml version="1.0" encoding="utf-8"?>
<sst xmlns="http://schemas.openxmlformats.org/spreadsheetml/2006/main" count="78" uniqueCount="60">
  <si>
    <t>Расчет тарифов на тепловую энергию ООО "Петербургтеплоэнерго"</t>
  </si>
  <si>
    <t>всего</t>
  </si>
  <si>
    <t>на 1 Гкал, руб.</t>
  </si>
  <si>
    <t>уд. вес, %</t>
  </si>
  <si>
    <t>Предложено ТСО</t>
  </si>
  <si>
    <t>Установлено на 2017 год с учетом предписания ФАС России от 16.03.2017 
№ СП/16662/17</t>
  </si>
  <si>
    <t>Процент снижения, %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</si>
  <si>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</si>
  <si>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</si>
  <si>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</si>
  <si>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Покупная тепловая энергия</t>
  </si>
  <si>
    <t>Отпуск тепла в сеть</t>
  </si>
  <si>
    <t xml:space="preserve">     в т.ч. потери тепловой энергии в сетях энергоснабжающей организации</t>
  </si>
  <si>
    <t xml:space="preserve">Реализация тепловой энергии </t>
  </si>
  <si>
    <t xml:space="preserve">     в т.ч. - на нужды производственные нужды предприятия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</si>
  <si>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</si>
  <si>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</si>
  <si>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</si>
  <si>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</si>
  <si>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>Расходы на покупку энергетических ресурсов (тыс. руб.):</t>
  </si>
  <si>
    <t>Топливо</t>
  </si>
  <si>
    <t>Холодная вода</t>
  </si>
  <si>
    <t>Электрическая энергия</t>
  </si>
  <si>
    <t>Тепловая энергия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</si>
  <si>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</si>
  <si>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</si>
  <si>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</si>
  <si>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</si>
  <si>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</si>
  <si>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</si>
  <si>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</si>
  <si>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Расходы на служебные командировки</t>
  </si>
  <si>
    <t>Арендная плата, лизинг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</si>
  <si>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</si>
  <si>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</si>
  <si>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</si>
  <si>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Арендная плата в части имущества по теплоснабжению</t>
  </si>
  <si>
    <t>Расходы по сомнительным долгам</t>
  </si>
  <si>
    <t>Страховые взносы</t>
  </si>
  <si>
    <t>Амортизация</t>
  </si>
  <si>
    <t>Расходы на выплаты по договорам займа</t>
  </si>
  <si>
    <t>Прибыль (тыс. руб.)</t>
  </si>
  <si>
    <t>Результат деятельности регулируемой организации  (тыс. руб.):</t>
  </si>
  <si>
    <t>Недополученный доход</t>
  </si>
  <si>
    <t>Избыток средств</t>
  </si>
  <si>
    <t>Предписание ФАС от 16.03.17 
№ СП/16662/17:</t>
  </si>
  <si>
    <t>арендные платежи за 2013-2015 г.г.</t>
  </si>
  <si>
    <t>выплаты по агентским договорам за 2013-2015 г.г.</t>
  </si>
  <si>
    <t>За 2016-2017 годы</t>
  </si>
  <si>
    <t xml:space="preserve">арендные платежи </t>
  </si>
  <si>
    <t>выплаты по агентским договорам</t>
  </si>
  <si>
    <t>Необходимая валовая выручка (тыс. руб.)</t>
  </si>
  <si>
    <t>Тарифы, руб./Гкал:</t>
  </si>
  <si>
    <t>с 01.01.2017 по 30.04.2017</t>
  </si>
  <si>
    <t>с 01.05.2017 по 31.12.2017</t>
  </si>
  <si>
    <t>процент снижения тарифа, %</t>
  </si>
  <si>
    <t>с 01.07.2017 по 31.12.2017</t>
  </si>
  <si>
    <t>с 01.01.2017 по 30.06.2017</t>
  </si>
  <si>
    <t xml:space="preserve">Установлено ГК РК на 2017 год 
</t>
  </si>
  <si>
    <t>Приложение к протоколу 
заседания Правления
Госкомитета РК по ценам и тарифам
от 25.04.2017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</si>
</sst>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color indexed="10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11"/>
      <color indexed="10"/>
      <name val="Arial Cyr"/>
      <charset val="204"/>
    </font>
    <font>
      <b/>
      <sz val="11"/>
      <color indexed="10"/>
      <name val="Arial Cyr"/>
      <charset val="204"/>
    </font>
    <font>
      <b/>
      <sz val="12"/>
      <name val="Arial Cyr"/>
      <charset val="204"/>
    </font>
    <font>
      <sz val="11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Border="1"/>
    <xf numFmtId="4" fontId="2" fillId="0" borderId="1" xfId="1" applyNumberFormat="1" applyFont="1" applyFill="1" applyBorder="1" applyAlignment="1">
      <alignment horizontal="right"/>
    </xf>
    <xf numFmtId="0" fontId="2" fillId="0" borderId="1" xfId="1" applyFont="1" applyBorder="1"/>
    <xf numFmtId="0" fontId="3" fillId="0" borderId="1" xfId="1" applyFont="1" applyBorder="1"/>
    <xf numFmtId="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/>
    <xf numFmtId="4" fontId="2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left" wrapText="1"/>
    </xf>
    <xf numFmtId="49" fontId="5" fillId="0" borderId="1" xfId="2" applyNumberFormat="1" applyFont="1" applyFill="1" applyBorder="1" applyAlignment="1" applyProtection="1">
      <alignment horizontal="left" wrapText="1"/>
    </xf>
    <xf numFmtId="0" fontId="4" fillId="0" borderId="1" xfId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/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Border="1"/>
    <xf numFmtId="0" fontId="2" fillId="0" borderId="1" xfId="1" applyFont="1" applyFill="1" applyBorder="1"/>
    <xf numFmtId="1" fontId="2" fillId="0" borderId="1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3">
    <cellStyle name="Обычный" xfId="0" builtinId="0"/>
    <cellStyle name="Обычный_расчет тарифа - тепло" xfId="1"/>
    <cellStyle name="Обычный_тарифы на 2002г с 1-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54;%20&#1055;&#1058;&#1069;%20&#1089;%2001.05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с 01.05.2017"/>
      <sheetName val="Динамика с 01.05.2017"/>
      <sheetName val="Калькуляция с 01.05.2017"/>
    </sheetNames>
    <sheetDataSet>
      <sheetData sheetId="0"/>
      <sheetData sheetId="1"/>
      <sheetData sheetId="2">
        <row r="7">
          <cell r="C7">
            <v>296481.77</v>
          </cell>
        </row>
        <row r="38">
          <cell r="C38">
            <v>2837.9700000000003</v>
          </cell>
        </row>
        <row r="43">
          <cell r="C43">
            <v>47668.6</v>
          </cell>
        </row>
        <row r="46">
          <cell r="C46">
            <v>133115.48000000001</v>
          </cell>
        </row>
        <row r="66">
          <cell r="C66">
            <v>25634.39</v>
          </cell>
        </row>
        <row r="69">
          <cell r="C69">
            <v>14471.489999999998</v>
          </cell>
        </row>
        <row r="70">
          <cell r="C70">
            <v>185840.76</v>
          </cell>
        </row>
        <row r="83">
          <cell r="C83">
            <v>14115.21</v>
          </cell>
        </row>
        <row r="84">
          <cell r="C84">
            <v>40419.339999999997</v>
          </cell>
        </row>
        <row r="95">
          <cell r="C95">
            <v>3813.24</v>
          </cell>
        </row>
        <row r="97">
          <cell r="C97">
            <v>9665.9500000000007</v>
          </cell>
        </row>
        <row r="98">
          <cell r="C98">
            <v>11093.280000000013</v>
          </cell>
        </row>
        <row r="101">
          <cell r="C101">
            <v>11458.039999999999</v>
          </cell>
        </row>
        <row r="105">
          <cell r="C105">
            <v>2143.3000000000002</v>
          </cell>
        </row>
        <row r="106">
          <cell r="C106">
            <v>12303.53</v>
          </cell>
        </row>
        <row r="107">
          <cell r="C107">
            <v>55752.23</v>
          </cell>
        </row>
        <row r="108">
          <cell r="C108">
            <v>1535.5</v>
          </cell>
        </row>
        <row r="109">
          <cell r="C109">
            <v>105066.82</v>
          </cell>
        </row>
        <row r="112">
          <cell r="C112">
            <v>12322.259999999998</v>
          </cell>
        </row>
        <row r="119">
          <cell r="C119">
            <v>30879.22</v>
          </cell>
        </row>
        <row r="128">
          <cell r="C128">
            <v>248807</v>
          </cell>
        </row>
        <row r="131">
          <cell r="C131">
            <v>4085.9717773213779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topLeftCell="A42" workbookViewId="0">
      <selection activeCell="A2" sqref="A2:W60"/>
    </sheetView>
  </sheetViews>
  <sheetFormatPr defaultColWidth="9.1796875" defaultRowHeight="14" x14ac:dyDescent="0.3"/>
  <cols>
    <col min="1" max="1" width="50" style="1" customWidth="1"/>
    <col min="2" max="2" width="13.26953125" style="1" hidden="1" customWidth="1"/>
    <col min="3" max="3" width="11.453125" style="1" hidden="1" customWidth="1"/>
    <col min="4" max="4" width="9.1796875" style="1" hidden="1" customWidth="1"/>
    <col min="5" max="5" width="14" style="1" hidden="1" customWidth="1"/>
    <col min="6" max="6" width="13.26953125" style="1" hidden="1" customWidth="1"/>
    <col min="7" max="7" width="10.54296875" style="1" hidden="1" customWidth="1"/>
    <col min="8" max="8" width="11.453125" style="2" hidden="1" customWidth="1"/>
    <col min="9" max="9" width="12" style="1" hidden="1" customWidth="1"/>
    <col min="10" max="10" width="9" style="1" hidden="1" customWidth="1"/>
    <col min="11" max="11" width="13.81640625" style="1" hidden="1" customWidth="1"/>
    <col min="12" max="12" width="10.81640625" style="1" hidden="1" customWidth="1"/>
    <col min="13" max="13" width="10.26953125" style="1" hidden="1" customWidth="1"/>
    <col min="14" max="14" width="12.7265625" style="1" customWidth="1"/>
    <col min="15" max="15" width="11.54296875" style="1" customWidth="1"/>
    <col min="16" max="16" width="11.54296875" style="1" hidden="1" customWidth="1"/>
    <col min="17" max="17" width="11.54296875" style="3" hidden="1" customWidth="1"/>
    <col min="18" max="18" width="12" style="3" hidden="1" customWidth="1"/>
    <col min="19" max="19" width="10.26953125" style="3" hidden="1" customWidth="1"/>
    <col min="20" max="20" width="14.54296875" style="1" customWidth="1"/>
    <col min="21" max="21" width="12.54296875" style="1" customWidth="1"/>
    <col min="22" max="22" width="12.81640625" style="1" hidden="1" customWidth="1"/>
    <col min="23" max="23" width="14.1796875" style="1" hidden="1" customWidth="1"/>
    <col min="24" max="256" width="9.1796875" style="1"/>
    <col min="257" max="257" width="50" style="1" customWidth="1"/>
    <col min="258" max="269" width="0" style="1" hidden="1" customWidth="1"/>
    <col min="270" max="270" width="12.7265625" style="1" customWidth="1"/>
    <col min="271" max="272" width="11.54296875" style="1" customWidth="1"/>
    <col min="273" max="275" width="0" style="1" hidden="1" customWidth="1"/>
    <col min="276" max="276" width="14.54296875" style="1" customWidth="1"/>
    <col min="277" max="277" width="12.54296875" style="1" customWidth="1"/>
    <col min="278" max="278" width="12.81640625" style="1" customWidth="1"/>
    <col min="279" max="279" width="14.1796875" style="1" customWidth="1"/>
    <col min="280" max="512" width="9.1796875" style="1"/>
    <col min="513" max="513" width="50" style="1" customWidth="1"/>
    <col min="514" max="525" width="0" style="1" hidden="1" customWidth="1"/>
    <col min="526" max="526" width="12.7265625" style="1" customWidth="1"/>
    <col min="527" max="528" width="11.54296875" style="1" customWidth="1"/>
    <col min="529" max="531" width="0" style="1" hidden="1" customWidth="1"/>
    <col min="532" max="532" width="14.54296875" style="1" customWidth="1"/>
    <col min="533" max="533" width="12.54296875" style="1" customWidth="1"/>
    <col min="534" max="534" width="12.81640625" style="1" customWidth="1"/>
    <col min="535" max="535" width="14.1796875" style="1" customWidth="1"/>
    <col min="536" max="768" width="9.1796875" style="1"/>
    <col min="769" max="769" width="50" style="1" customWidth="1"/>
    <col min="770" max="781" width="0" style="1" hidden="1" customWidth="1"/>
    <col min="782" max="782" width="12.7265625" style="1" customWidth="1"/>
    <col min="783" max="784" width="11.54296875" style="1" customWidth="1"/>
    <col min="785" max="787" width="0" style="1" hidden="1" customWidth="1"/>
    <col min="788" max="788" width="14.54296875" style="1" customWidth="1"/>
    <col min="789" max="789" width="12.54296875" style="1" customWidth="1"/>
    <col min="790" max="790" width="12.81640625" style="1" customWidth="1"/>
    <col min="791" max="791" width="14.1796875" style="1" customWidth="1"/>
    <col min="792" max="1024" width="9.1796875" style="1"/>
    <col min="1025" max="1025" width="50" style="1" customWidth="1"/>
    <col min="1026" max="1037" width="0" style="1" hidden="1" customWidth="1"/>
    <col min="1038" max="1038" width="12.7265625" style="1" customWidth="1"/>
    <col min="1039" max="1040" width="11.54296875" style="1" customWidth="1"/>
    <col min="1041" max="1043" width="0" style="1" hidden="1" customWidth="1"/>
    <col min="1044" max="1044" width="14.54296875" style="1" customWidth="1"/>
    <col min="1045" max="1045" width="12.54296875" style="1" customWidth="1"/>
    <col min="1046" max="1046" width="12.81640625" style="1" customWidth="1"/>
    <col min="1047" max="1047" width="14.1796875" style="1" customWidth="1"/>
    <col min="1048" max="1280" width="9.1796875" style="1"/>
    <col min="1281" max="1281" width="50" style="1" customWidth="1"/>
    <col min="1282" max="1293" width="0" style="1" hidden="1" customWidth="1"/>
    <col min="1294" max="1294" width="12.7265625" style="1" customWidth="1"/>
    <col min="1295" max="1296" width="11.54296875" style="1" customWidth="1"/>
    <col min="1297" max="1299" width="0" style="1" hidden="1" customWidth="1"/>
    <col min="1300" max="1300" width="14.54296875" style="1" customWidth="1"/>
    <col min="1301" max="1301" width="12.54296875" style="1" customWidth="1"/>
    <col min="1302" max="1302" width="12.81640625" style="1" customWidth="1"/>
    <col min="1303" max="1303" width="14.1796875" style="1" customWidth="1"/>
    <col min="1304" max="1536" width="9.1796875" style="1"/>
    <col min="1537" max="1537" width="50" style="1" customWidth="1"/>
    <col min="1538" max="1549" width="0" style="1" hidden="1" customWidth="1"/>
    <col min="1550" max="1550" width="12.7265625" style="1" customWidth="1"/>
    <col min="1551" max="1552" width="11.54296875" style="1" customWidth="1"/>
    <col min="1553" max="1555" width="0" style="1" hidden="1" customWidth="1"/>
    <col min="1556" max="1556" width="14.54296875" style="1" customWidth="1"/>
    <col min="1557" max="1557" width="12.54296875" style="1" customWidth="1"/>
    <col min="1558" max="1558" width="12.81640625" style="1" customWidth="1"/>
    <col min="1559" max="1559" width="14.1796875" style="1" customWidth="1"/>
    <col min="1560" max="1792" width="9.1796875" style="1"/>
    <col min="1793" max="1793" width="50" style="1" customWidth="1"/>
    <col min="1794" max="1805" width="0" style="1" hidden="1" customWidth="1"/>
    <col min="1806" max="1806" width="12.7265625" style="1" customWidth="1"/>
    <col min="1807" max="1808" width="11.54296875" style="1" customWidth="1"/>
    <col min="1809" max="1811" width="0" style="1" hidden="1" customWidth="1"/>
    <col min="1812" max="1812" width="14.54296875" style="1" customWidth="1"/>
    <col min="1813" max="1813" width="12.54296875" style="1" customWidth="1"/>
    <col min="1814" max="1814" width="12.81640625" style="1" customWidth="1"/>
    <col min="1815" max="1815" width="14.1796875" style="1" customWidth="1"/>
    <col min="1816" max="2048" width="9.1796875" style="1"/>
    <col min="2049" max="2049" width="50" style="1" customWidth="1"/>
    <col min="2050" max="2061" width="0" style="1" hidden="1" customWidth="1"/>
    <col min="2062" max="2062" width="12.7265625" style="1" customWidth="1"/>
    <col min="2063" max="2064" width="11.54296875" style="1" customWidth="1"/>
    <col min="2065" max="2067" width="0" style="1" hidden="1" customWidth="1"/>
    <col min="2068" max="2068" width="14.54296875" style="1" customWidth="1"/>
    <col min="2069" max="2069" width="12.54296875" style="1" customWidth="1"/>
    <col min="2070" max="2070" width="12.81640625" style="1" customWidth="1"/>
    <col min="2071" max="2071" width="14.1796875" style="1" customWidth="1"/>
    <col min="2072" max="2304" width="9.1796875" style="1"/>
    <col min="2305" max="2305" width="50" style="1" customWidth="1"/>
    <col min="2306" max="2317" width="0" style="1" hidden="1" customWidth="1"/>
    <col min="2318" max="2318" width="12.7265625" style="1" customWidth="1"/>
    <col min="2319" max="2320" width="11.54296875" style="1" customWidth="1"/>
    <col min="2321" max="2323" width="0" style="1" hidden="1" customWidth="1"/>
    <col min="2324" max="2324" width="14.54296875" style="1" customWidth="1"/>
    <col min="2325" max="2325" width="12.54296875" style="1" customWidth="1"/>
    <col min="2326" max="2326" width="12.81640625" style="1" customWidth="1"/>
    <col min="2327" max="2327" width="14.1796875" style="1" customWidth="1"/>
    <col min="2328" max="2560" width="9.1796875" style="1"/>
    <col min="2561" max="2561" width="50" style="1" customWidth="1"/>
    <col min="2562" max="2573" width="0" style="1" hidden="1" customWidth="1"/>
    <col min="2574" max="2574" width="12.7265625" style="1" customWidth="1"/>
    <col min="2575" max="2576" width="11.54296875" style="1" customWidth="1"/>
    <col min="2577" max="2579" width="0" style="1" hidden="1" customWidth="1"/>
    <col min="2580" max="2580" width="14.54296875" style="1" customWidth="1"/>
    <col min="2581" max="2581" width="12.54296875" style="1" customWidth="1"/>
    <col min="2582" max="2582" width="12.81640625" style="1" customWidth="1"/>
    <col min="2583" max="2583" width="14.1796875" style="1" customWidth="1"/>
    <col min="2584" max="2816" width="9.1796875" style="1"/>
    <col min="2817" max="2817" width="50" style="1" customWidth="1"/>
    <col min="2818" max="2829" width="0" style="1" hidden="1" customWidth="1"/>
    <col min="2830" max="2830" width="12.7265625" style="1" customWidth="1"/>
    <col min="2831" max="2832" width="11.54296875" style="1" customWidth="1"/>
    <col min="2833" max="2835" width="0" style="1" hidden="1" customWidth="1"/>
    <col min="2836" max="2836" width="14.54296875" style="1" customWidth="1"/>
    <col min="2837" max="2837" width="12.54296875" style="1" customWidth="1"/>
    <col min="2838" max="2838" width="12.81640625" style="1" customWidth="1"/>
    <col min="2839" max="2839" width="14.1796875" style="1" customWidth="1"/>
    <col min="2840" max="3072" width="9.1796875" style="1"/>
    <col min="3073" max="3073" width="50" style="1" customWidth="1"/>
    <col min="3074" max="3085" width="0" style="1" hidden="1" customWidth="1"/>
    <col min="3086" max="3086" width="12.7265625" style="1" customWidth="1"/>
    <col min="3087" max="3088" width="11.54296875" style="1" customWidth="1"/>
    <col min="3089" max="3091" width="0" style="1" hidden="1" customWidth="1"/>
    <col min="3092" max="3092" width="14.54296875" style="1" customWidth="1"/>
    <col min="3093" max="3093" width="12.54296875" style="1" customWidth="1"/>
    <col min="3094" max="3094" width="12.81640625" style="1" customWidth="1"/>
    <col min="3095" max="3095" width="14.1796875" style="1" customWidth="1"/>
    <col min="3096" max="3328" width="9.1796875" style="1"/>
    <col min="3329" max="3329" width="50" style="1" customWidth="1"/>
    <col min="3330" max="3341" width="0" style="1" hidden="1" customWidth="1"/>
    <col min="3342" max="3342" width="12.7265625" style="1" customWidth="1"/>
    <col min="3343" max="3344" width="11.54296875" style="1" customWidth="1"/>
    <col min="3345" max="3347" width="0" style="1" hidden="1" customWidth="1"/>
    <col min="3348" max="3348" width="14.54296875" style="1" customWidth="1"/>
    <col min="3349" max="3349" width="12.54296875" style="1" customWidth="1"/>
    <col min="3350" max="3350" width="12.81640625" style="1" customWidth="1"/>
    <col min="3351" max="3351" width="14.1796875" style="1" customWidth="1"/>
    <col min="3352" max="3584" width="9.1796875" style="1"/>
    <col min="3585" max="3585" width="50" style="1" customWidth="1"/>
    <col min="3586" max="3597" width="0" style="1" hidden="1" customWidth="1"/>
    <col min="3598" max="3598" width="12.7265625" style="1" customWidth="1"/>
    <col min="3599" max="3600" width="11.54296875" style="1" customWidth="1"/>
    <col min="3601" max="3603" width="0" style="1" hidden="1" customWidth="1"/>
    <col min="3604" max="3604" width="14.54296875" style="1" customWidth="1"/>
    <col min="3605" max="3605" width="12.54296875" style="1" customWidth="1"/>
    <col min="3606" max="3606" width="12.81640625" style="1" customWidth="1"/>
    <col min="3607" max="3607" width="14.1796875" style="1" customWidth="1"/>
    <col min="3608" max="3840" width="9.1796875" style="1"/>
    <col min="3841" max="3841" width="50" style="1" customWidth="1"/>
    <col min="3842" max="3853" width="0" style="1" hidden="1" customWidth="1"/>
    <col min="3854" max="3854" width="12.7265625" style="1" customWidth="1"/>
    <col min="3855" max="3856" width="11.54296875" style="1" customWidth="1"/>
    <col min="3857" max="3859" width="0" style="1" hidden="1" customWidth="1"/>
    <col min="3860" max="3860" width="14.54296875" style="1" customWidth="1"/>
    <col min="3861" max="3861" width="12.54296875" style="1" customWidth="1"/>
    <col min="3862" max="3862" width="12.81640625" style="1" customWidth="1"/>
    <col min="3863" max="3863" width="14.1796875" style="1" customWidth="1"/>
    <col min="3864" max="4096" width="9.1796875" style="1"/>
    <col min="4097" max="4097" width="50" style="1" customWidth="1"/>
    <col min="4098" max="4109" width="0" style="1" hidden="1" customWidth="1"/>
    <col min="4110" max="4110" width="12.7265625" style="1" customWidth="1"/>
    <col min="4111" max="4112" width="11.54296875" style="1" customWidth="1"/>
    <col min="4113" max="4115" width="0" style="1" hidden="1" customWidth="1"/>
    <col min="4116" max="4116" width="14.54296875" style="1" customWidth="1"/>
    <col min="4117" max="4117" width="12.54296875" style="1" customWidth="1"/>
    <col min="4118" max="4118" width="12.81640625" style="1" customWidth="1"/>
    <col min="4119" max="4119" width="14.1796875" style="1" customWidth="1"/>
    <col min="4120" max="4352" width="9.1796875" style="1"/>
    <col min="4353" max="4353" width="50" style="1" customWidth="1"/>
    <col min="4354" max="4365" width="0" style="1" hidden="1" customWidth="1"/>
    <col min="4366" max="4366" width="12.7265625" style="1" customWidth="1"/>
    <col min="4367" max="4368" width="11.54296875" style="1" customWidth="1"/>
    <col min="4369" max="4371" width="0" style="1" hidden="1" customWidth="1"/>
    <col min="4372" max="4372" width="14.54296875" style="1" customWidth="1"/>
    <col min="4373" max="4373" width="12.54296875" style="1" customWidth="1"/>
    <col min="4374" max="4374" width="12.81640625" style="1" customWidth="1"/>
    <col min="4375" max="4375" width="14.1796875" style="1" customWidth="1"/>
    <col min="4376" max="4608" width="9.1796875" style="1"/>
    <col min="4609" max="4609" width="50" style="1" customWidth="1"/>
    <col min="4610" max="4621" width="0" style="1" hidden="1" customWidth="1"/>
    <col min="4622" max="4622" width="12.7265625" style="1" customWidth="1"/>
    <col min="4623" max="4624" width="11.54296875" style="1" customWidth="1"/>
    <col min="4625" max="4627" width="0" style="1" hidden="1" customWidth="1"/>
    <col min="4628" max="4628" width="14.54296875" style="1" customWidth="1"/>
    <col min="4629" max="4629" width="12.54296875" style="1" customWidth="1"/>
    <col min="4630" max="4630" width="12.81640625" style="1" customWidth="1"/>
    <col min="4631" max="4631" width="14.1796875" style="1" customWidth="1"/>
    <col min="4632" max="4864" width="9.1796875" style="1"/>
    <col min="4865" max="4865" width="50" style="1" customWidth="1"/>
    <col min="4866" max="4877" width="0" style="1" hidden="1" customWidth="1"/>
    <col min="4878" max="4878" width="12.7265625" style="1" customWidth="1"/>
    <col min="4879" max="4880" width="11.54296875" style="1" customWidth="1"/>
    <col min="4881" max="4883" width="0" style="1" hidden="1" customWidth="1"/>
    <col min="4884" max="4884" width="14.54296875" style="1" customWidth="1"/>
    <col min="4885" max="4885" width="12.54296875" style="1" customWidth="1"/>
    <col min="4886" max="4886" width="12.81640625" style="1" customWidth="1"/>
    <col min="4887" max="4887" width="14.1796875" style="1" customWidth="1"/>
    <col min="4888" max="5120" width="9.1796875" style="1"/>
    <col min="5121" max="5121" width="50" style="1" customWidth="1"/>
    <col min="5122" max="5133" width="0" style="1" hidden="1" customWidth="1"/>
    <col min="5134" max="5134" width="12.7265625" style="1" customWidth="1"/>
    <col min="5135" max="5136" width="11.54296875" style="1" customWidth="1"/>
    <col min="5137" max="5139" width="0" style="1" hidden="1" customWidth="1"/>
    <col min="5140" max="5140" width="14.54296875" style="1" customWidth="1"/>
    <col min="5141" max="5141" width="12.54296875" style="1" customWidth="1"/>
    <col min="5142" max="5142" width="12.81640625" style="1" customWidth="1"/>
    <col min="5143" max="5143" width="14.1796875" style="1" customWidth="1"/>
    <col min="5144" max="5376" width="9.1796875" style="1"/>
    <col min="5377" max="5377" width="50" style="1" customWidth="1"/>
    <col min="5378" max="5389" width="0" style="1" hidden="1" customWidth="1"/>
    <col min="5390" max="5390" width="12.7265625" style="1" customWidth="1"/>
    <col min="5391" max="5392" width="11.54296875" style="1" customWidth="1"/>
    <col min="5393" max="5395" width="0" style="1" hidden="1" customWidth="1"/>
    <col min="5396" max="5396" width="14.54296875" style="1" customWidth="1"/>
    <col min="5397" max="5397" width="12.54296875" style="1" customWidth="1"/>
    <col min="5398" max="5398" width="12.81640625" style="1" customWidth="1"/>
    <col min="5399" max="5399" width="14.1796875" style="1" customWidth="1"/>
    <col min="5400" max="5632" width="9.1796875" style="1"/>
    <col min="5633" max="5633" width="50" style="1" customWidth="1"/>
    <col min="5634" max="5645" width="0" style="1" hidden="1" customWidth="1"/>
    <col min="5646" max="5646" width="12.7265625" style="1" customWidth="1"/>
    <col min="5647" max="5648" width="11.54296875" style="1" customWidth="1"/>
    <col min="5649" max="5651" width="0" style="1" hidden="1" customWidth="1"/>
    <col min="5652" max="5652" width="14.54296875" style="1" customWidth="1"/>
    <col min="5653" max="5653" width="12.54296875" style="1" customWidth="1"/>
    <col min="5654" max="5654" width="12.81640625" style="1" customWidth="1"/>
    <col min="5655" max="5655" width="14.1796875" style="1" customWidth="1"/>
    <col min="5656" max="5888" width="9.1796875" style="1"/>
    <col min="5889" max="5889" width="50" style="1" customWidth="1"/>
    <col min="5890" max="5901" width="0" style="1" hidden="1" customWidth="1"/>
    <col min="5902" max="5902" width="12.7265625" style="1" customWidth="1"/>
    <col min="5903" max="5904" width="11.54296875" style="1" customWidth="1"/>
    <col min="5905" max="5907" width="0" style="1" hidden="1" customWidth="1"/>
    <col min="5908" max="5908" width="14.54296875" style="1" customWidth="1"/>
    <col min="5909" max="5909" width="12.54296875" style="1" customWidth="1"/>
    <col min="5910" max="5910" width="12.81640625" style="1" customWidth="1"/>
    <col min="5911" max="5911" width="14.1796875" style="1" customWidth="1"/>
    <col min="5912" max="6144" width="9.1796875" style="1"/>
    <col min="6145" max="6145" width="50" style="1" customWidth="1"/>
    <col min="6146" max="6157" width="0" style="1" hidden="1" customWidth="1"/>
    <col min="6158" max="6158" width="12.7265625" style="1" customWidth="1"/>
    <col min="6159" max="6160" width="11.54296875" style="1" customWidth="1"/>
    <col min="6161" max="6163" width="0" style="1" hidden="1" customWidth="1"/>
    <col min="6164" max="6164" width="14.54296875" style="1" customWidth="1"/>
    <col min="6165" max="6165" width="12.54296875" style="1" customWidth="1"/>
    <col min="6166" max="6166" width="12.81640625" style="1" customWidth="1"/>
    <col min="6167" max="6167" width="14.1796875" style="1" customWidth="1"/>
    <col min="6168" max="6400" width="9.1796875" style="1"/>
    <col min="6401" max="6401" width="50" style="1" customWidth="1"/>
    <col min="6402" max="6413" width="0" style="1" hidden="1" customWidth="1"/>
    <col min="6414" max="6414" width="12.7265625" style="1" customWidth="1"/>
    <col min="6415" max="6416" width="11.54296875" style="1" customWidth="1"/>
    <col min="6417" max="6419" width="0" style="1" hidden="1" customWidth="1"/>
    <col min="6420" max="6420" width="14.54296875" style="1" customWidth="1"/>
    <col min="6421" max="6421" width="12.54296875" style="1" customWidth="1"/>
    <col min="6422" max="6422" width="12.81640625" style="1" customWidth="1"/>
    <col min="6423" max="6423" width="14.1796875" style="1" customWidth="1"/>
    <col min="6424" max="6656" width="9.1796875" style="1"/>
    <col min="6657" max="6657" width="50" style="1" customWidth="1"/>
    <col min="6658" max="6669" width="0" style="1" hidden="1" customWidth="1"/>
    <col min="6670" max="6670" width="12.7265625" style="1" customWidth="1"/>
    <col min="6671" max="6672" width="11.54296875" style="1" customWidth="1"/>
    <col min="6673" max="6675" width="0" style="1" hidden="1" customWidth="1"/>
    <col min="6676" max="6676" width="14.54296875" style="1" customWidth="1"/>
    <col min="6677" max="6677" width="12.54296875" style="1" customWidth="1"/>
    <col min="6678" max="6678" width="12.81640625" style="1" customWidth="1"/>
    <col min="6679" max="6679" width="14.1796875" style="1" customWidth="1"/>
    <col min="6680" max="6912" width="9.1796875" style="1"/>
    <col min="6913" max="6913" width="50" style="1" customWidth="1"/>
    <col min="6914" max="6925" width="0" style="1" hidden="1" customWidth="1"/>
    <col min="6926" max="6926" width="12.7265625" style="1" customWidth="1"/>
    <col min="6927" max="6928" width="11.54296875" style="1" customWidth="1"/>
    <col min="6929" max="6931" width="0" style="1" hidden="1" customWidth="1"/>
    <col min="6932" max="6932" width="14.54296875" style="1" customWidth="1"/>
    <col min="6933" max="6933" width="12.54296875" style="1" customWidth="1"/>
    <col min="6934" max="6934" width="12.81640625" style="1" customWidth="1"/>
    <col min="6935" max="6935" width="14.1796875" style="1" customWidth="1"/>
    <col min="6936" max="7168" width="9.1796875" style="1"/>
    <col min="7169" max="7169" width="50" style="1" customWidth="1"/>
    <col min="7170" max="7181" width="0" style="1" hidden="1" customWidth="1"/>
    <col min="7182" max="7182" width="12.7265625" style="1" customWidth="1"/>
    <col min="7183" max="7184" width="11.54296875" style="1" customWidth="1"/>
    <col min="7185" max="7187" width="0" style="1" hidden="1" customWidth="1"/>
    <col min="7188" max="7188" width="14.54296875" style="1" customWidth="1"/>
    <col min="7189" max="7189" width="12.54296875" style="1" customWidth="1"/>
    <col min="7190" max="7190" width="12.81640625" style="1" customWidth="1"/>
    <col min="7191" max="7191" width="14.1796875" style="1" customWidth="1"/>
    <col min="7192" max="7424" width="9.1796875" style="1"/>
    <col min="7425" max="7425" width="50" style="1" customWidth="1"/>
    <col min="7426" max="7437" width="0" style="1" hidden="1" customWidth="1"/>
    <col min="7438" max="7438" width="12.7265625" style="1" customWidth="1"/>
    <col min="7439" max="7440" width="11.54296875" style="1" customWidth="1"/>
    <col min="7441" max="7443" width="0" style="1" hidden="1" customWidth="1"/>
    <col min="7444" max="7444" width="14.54296875" style="1" customWidth="1"/>
    <col min="7445" max="7445" width="12.54296875" style="1" customWidth="1"/>
    <col min="7446" max="7446" width="12.81640625" style="1" customWidth="1"/>
    <col min="7447" max="7447" width="14.1796875" style="1" customWidth="1"/>
    <col min="7448" max="7680" width="9.1796875" style="1"/>
    <col min="7681" max="7681" width="50" style="1" customWidth="1"/>
    <col min="7682" max="7693" width="0" style="1" hidden="1" customWidth="1"/>
    <col min="7694" max="7694" width="12.7265625" style="1" customWidth="1"/>
    <col min="7695" max="7696" width="11.54296875" style="1" customWidth="1"/>
    <col min="7697" max="7699" width="0" style="1" hidden="1" customWidth="1"/>
    <col min="7700" max="7700" width="14.54296875" style="1" customWidth="1"/>
    <col min="7701" max="7701" width="12.54296875" style="1" customWidth="1"/>
    <col min="7702" max="7702" width="12.81640625" style="1" customWidth="1"/>
    <col min="7703" max="7703" width="14.1796875" style="1" customWidth="1"/>
    <col min="7704" max="7936" width="9.1796875" style="1"/>
    <col min="7937" max="7937" width="50" style="1" customWidth="1"/>
    <col min="7938" max="7949" width="0" style="1" hidden="1" customWidth="1"/>
    <col min="7950" max="7950" width="12.7265625" style="1" customWidth="1"/>
    <col min="7951" max="7952" width="11.54296875" style="1" customWidth="1"/>
    <col min="7953" max="7955" width="0" style="1" hidden="1" customWidth="1"/>
    <col min="7956" max="7956" width="14.54296875" style="1" customWidth="1"/>
    <col min="7957" max="7957" width="12.54296875" style="1" customWidth="1"/>
    <col min="7958" max="7958" width="12.81640625" style="1" customWidth="1"/>
    <col min="7959" max="7959" width="14.1796875" style="1" customWidth="1"/>
    <col min="7960" max="8192" width="9.1796875" style="1"/>
    <col min="8193" max="8193" width="50" style="1" customWidth="1"/>
    <col min="8194" max="8205" width="0" style="1" hidden="1" customWidth="1"/>
    <col min="8206" max="8206" width="12.7265625" style="1" customWidth="1"/>
    <col min="8207" max="8208" width="11.54296875" style="1" customWidth="1"/>
    <col min="8209" max="8211" width="0" style="1" hidden="1" customWidth="1"/>
    <col min="8212" max="8212" width="14.54296875" style="1" customWidth="1"/>
    <col min="8213" max="8213" width="12.54296875" style="1" customWidth="1"/>
    <col min="8214" max="8214" width="12.81640625" style="1" customWidth="1"/>
    <col min="8215" max="8215" width="14.1796875" style="1" customWidth="1"/>
    <col min="8216" max="8448" width="9.1796875" style="1"/>
    <col min="8449" max="8449" width="50" style="1" customWidth="1"/>
    <col min="8450" max="8461" width="0" style="1" hidden="1" customWidth="1"/>
    <col min="8462" max="8462" width="12.7265625" style="1" customWidth="1"/>
    <col min="8463" max="8464" width="11.54296875" style="1" customWidth="1"/>
    <col min="8465" max="8467" width="0" style="1" hidden="1" customWidth="1"/>
    <col min="8468" max="8468" width="14.54296875" style="1" customWidth="1"/>
    <col min="8469" max="8469" width="12.54296875" style="1" customWidth="1"/>
    <col min="8470" max="8470" width="12.81640625" style="1" customWidth="1"/>
    <col min="8471" max="8471" width="14.1796875" style="1" customWidth="1"/>
    <col min="8472" max="8704" width="9.1796875" style="1"/>
    <col min="8705" max="8705" width="50" style="1" customWidth="1"/>
    <col min="8706" max="8717" width="0" style="1" hidden="1" customWidth="1"/>
    <col min="8718" max="8718" width="12.7265625" style="1" customWidth="1"/>
    <col min="8719" max="8720" width="11.54296875" style="1" customWidth="1"/>
    <col min="8721" max="8723" width="0" style="1" hidden="1" customWidth="1"/>
    <col min="8724" max="8724" width="14.54296875" style="1" customWidth="1"/>
    <col min="8725" max="8725" width="12.54296875" style="1" customWidth="1"/>
    <col min="8726" max="8726" width="12.81640625" style="1" customWidth="1"/>
    <col min="8727" max="8727" width="14.1796875" style="1" customWidth="1"/>
    <col min="8728" max="8960" width="9.1796875" style="1"/>
    <col min="8961" max="8961" width="50" style="1" customWidth="1"/>
    <col min="8962" max="8973" width="0" style="1" hidden="1" customWidth="1"/>
    <col min="8974" max="8974" width="12.7265625" style="1" customWidth="1"/>
    <col min="8975" max="8976" width="11.54296875" style="1" customWidth="1"/>
    <col min="8977" max="8979" width="0" style="1" hidden="1" customWidth="1"/>
    <col min="8980" max="8980" width="14.54296875" style="1" customWidth="1"/>
    <col min="8981" max="8981" width="12.54296875" style="1" customWidth="1"/>
    <col min="8982" max="8982" width="12.81640625" style="1" customWidth="1"/>
    <col min="8983" max="8983" width="14.1796875" style="1" customWidth="1"/>
    <col min="8984" max="9216" width="9.1796875" style="1"/>
    <col min="9217" max="9217" width="50" style="1" customWidth="1"/>
    <col min="9218" max="9229" width="0" style="1" hidden="1" customWidth="1"/>
    <col min="9230" max="9230" width="12.7265625" style="1" customWidth="1"/>
    <col min="9231" max="9232" width="11.54296875" style="1" customWidth="1"/>
    <col min="9233" max="9235" width="0" style="1" hidden="1" customWidth="1"/>
    <col min="9236" max="9236" width="14.54296875" style="1" customWidth="1"/>
    <col min="9237" max="9237" width="12.54296875" style="1" customWidth="1"/>
    <col min="9238" max="9238" width="12.81640625" style="1" customWidth="1"/>
    <col min="9239" max="9239" width="14.1796875" style="1" customWidth="1"/>
    <col min="9240" max="9472" width="9.1796875" style="1"/>
    <col min="9473" max="9473" width="50" style="1" customWidth="1"/>
    <col min="9474" max="9485" width="0" style="1" hidden="1" customWidth="1"/>
    <col min="9486" max="9486" width="12.7265625" style="1" customWidth="1"/>
    <col min="9487" max="9488" width="11.54296875" style="1" customWidth="1"/>
    <col min="9489" max="9491" width="0" style="1" hidden="1" customWidth="1"/>
    <col min="9492" max="9492" width="14.54296875" style="1" customWidth="1"/>
    <col min="9493" max="9493" width="12.54296875" style="1" customWidth="1"/>
    <col min="9494" max="9494" width="12.81640625" style="1" customWidth="1"/>
    <col min="9495" max="9495" width="14.1796875" style="1" customWidth="1"/>
    <col min="9496" max="9728" width="9.1796875" style="1"/>
    <col min="9729" max="9729" width="50" style="1" customWidth="1"/>
    <col min="9730" max="9741" width="0" style="1" hidden="1" customWidth="1"/>
    <col min="9742" max="9742" width="12.7265625" style="1" customWidth="1"/>
    <col min="9743" max="9744" width="11.54296875" style="1" customWidth="1"/>
    <col min="9745" max="9747" width="0" style="1" hidden="1" customWidth="1"/>
    <col min="9748" max="9748" width="14.54296875" style="1" customWidth="1"/>
    <col min="9749" max="9749" width="12.54296875" style="1" customWidth="1"/>
    <col min="9750" max="9750" width="12.81640625" style="1" customWidth="1"/>
    <col min="9751" max="9751" width="14.1796875" style="1" customWidth="1"/>
    <col min="9752" max="9984" width="9.1796875" style="1"/>
    <col min="9985" max="9985" width="50" style="1" customWidth="1"/>
    <col min="9986" max="9997" width="0" style="1" hidden="1" customWidth="1"/>
    <col min="9998" max="9998" width="12.7265625" style="1" customWidth="1"/>
    <col min="9999" max="10000" width="11.54296875" style="1" customWidth="1"/>
    <col min="10001" max="10003" width="0" style="1" hidden="1" customWidth="1"/>
    <col min="10004" max="10004" width="14.54296875" style="1" customWidth="1"/>
    <col min="10005" max="10005" width="12.54296875" style="1" customWidth="1"/>
    <col min="10006" max="10006" width="12.81640625" style="1" customWidth="1"/>
    <col min="10007" max="10007" width="14.1796875" style="1" customWidth="1"/>
    <col min="10008" max="10240" width="9.1796875" style="1"/>
    <col min="10241" max="10241" width="50" style="1" customWidth="1"/>
    <col min="10242" max="10253" width="0" style="1" hidden="1" customWidth="1"/>
    <col min="10254" max="10254" width="12.7265625" style="1" customWidth="1"/>
    <col min="10255" max="10256" width="11.54296875" style="1" customWidth="1"/>
    <col min="10257" max="10259" width="0" style="1" hidden="1" customWidth="1"/>
    <col min="10260" max="10260" width="14.54296875" style="1" customWidth="1"/>
    <col min="10261" max="10261" width="12.54296875" style="1" customWidth="1"/>
    <col min="10262" max="10262" width="12.81640625" style="1" customWidth="1"/>
    <col min="10263" max="10263" width="14.1796875" style="1" customWidth="1"/>
    <col min="10264" max="10496" width="9.1796875" style="1"/>
    <col min="10497" max="10497" width="50" style="1" customWidth="1"/>
    <col min="10498" max="10509" width="0" style="1" hidden="1" customWidth="1"/>
    <col min="10510" max="10510" width="12.7265625" style="1" customWidth="1"/>
    <col min="10511" max="10512" width="11.54296875" style="1" customWidth="1"/>
    <col min="10513" max="10515" width="0" style="1" hidden="1" customWidth="1"/>
    <col min="10516" max="10516" width="14.54296875" style="1" customWidth="1"/>
    <col min="10517" max="10517" width="12.54296875" style="1" customWidth="1"/>
    <col min="10518" max="10518" width="12.81640625" style="1" customWidth="1"/>
    <col min="10519" max="10519" width="14.1796875" style="1" customWidth="1"/>
    <col min="10520" max="10752" width="9.1796875" style="1"/>
    <col min="10753" max="10753" width="50" style="1" customWidth="1"/>
    <col min="10754" max="10765" width="0" style="1" hidden="1" customWidth="1"/>
    <col min="10766" max="10766" width="12.7265625" style="1" customWidth="1"/>
    <col min="10767" max="10768" width="11.54296875" style="1" customWidth="1"/>
    <col min="10769" max="10771" width="0" style="1" hidden="1" customWidth="1"/>
    <col min="10772" max="10772" width="14.54296875" style="1" customWidth="1"/>
    <col min="10773" max="10773" width="12.54296875" style="1" customWidth="1"/>
    <col min="10774" max="10774" width="12.81640625" style="1" customWidth="1"/>
    <col min="10775" max="10775" width="14.1796875" style="1" customWidth="1"/>
    <col min="10776" max="11008" width="9.1796875" style="1"/>
    <col min="11009" max="11009" width="50" style="1" customWidth="1"/>
    <col min="11010" max="11021" width="0" style="1" hidden="1" customWidth="1"/>
    <col min="11022" max="11022" width="12.7265625" style="1" customWidth="1"/>
    <col min="11023" max="11024" width="11.54296875" style="1" customWidth="1"/>
    <col min="11025" max="11027" width="0" style="1" hidden="1" customWidth="1"/>
    <col min="11028" max="11028" width="14.54296875" style="1" customWidth="1"/>
    <col min="11029" max="11029" width="12.54296875" style="1" customWidth="1"/>
    <col min="11030" max="11030" width="12.81640625" style="1" customWidth="1"/>
    <col min="11031" max="11031" width="14.1796875" style="1" customWidth="1"/>
    <col min="11032" max="11264" width="9.1796875" style="1"/>
    <col min="11265" max="11265" width="50" style="1" customWidth="1"/>
    <col min="11266" max="11277" width="0" style="1" hidden="1" customWidth="1"/>
    <col min="11278" max="11278" width="12.7265625" style="1" customWidth="1"/>
    <col min="11279" max="11280" width="11.54296875" style="1" customWidth="1"/>
    <col min="11281" max="11283" width="0" style="1" hidden="1" customWidth="1"/>
    <col min="11284" max="11284" width="14.54296875" style="1" customWidth="1"/>
    <col min="11285" max="11285" width="12.54296875" style="1" customWidth="1"/>
    <col min="11286" max="11286" width="12.81640625" style="1" customWidth="1"/>
    <col min="11287" max="11287" width="14.1796875" style="1" customWidth="1"/>
    <col min="11288" max="11520" width="9.1796875" style="1"/>
    <col min="11521" max="11521" width="50" style="1" customWidth="1"/>
    <col min="11522" max="11533" width="0" style="1" hidden="1" customWidth="1"/>
    <col min="11534" max="11534" width="12.7265625" style="1" customWidth="1"/>
    <col min="11535" max="11536" width="11.54296875" style="1" customWidth="1"/>
    <col min="11537" max="11539" width="0" style="1" hidden="1" customWidth="1"/>
    <col min="11540" max="11540" width="14.54296875" style="1" customWidth="1"/>
    <col min="11541" max="11541" width="12.54296875" style="1" customWidth="1"/>
    <col min="11542" max="11542" width="12.81640625" style="1" customWidth="1"/>
    <col min="11543" max="11543" width="14.1796875" style="1" customWidth="1"/>
    <col min="11544" max="11776" width="9.1796875" style="1"/>
    <col min="11777" max="11777" width="50" style="1" customWidth="1"/>
    <col min="11778" max="11789" width="0" style="1" hidden="1" customWidth="1"/>
    <col min="11790" max="11790" width="12.7265625" style="1" customWidth="1"/>
    <col min="11791" max="11792" width="11.54296875" style="1" customWidth="1"/>
    <col min="11793" max="11795" width="0" style="1" hidden="1" customWidth="1"/>
    <col min="11796" max="11796" width="14.54296875" style="1" customWidth="1"/>
    <col min="11797" max="11797" width="12.54296875" style="1" customWidth="1"/>
    <col min="11798" max="11798" width="12.81640625" style="1" customWidth="1"/>
    <col min="11799" max="11799" width="14.1796875" style="1" customWidth="1"/>
    <col min="11800" max="12032" width="9.1796875" style="1"/>
    <col min="12033" max="12033" width="50" style="1" customWidth="1"/>
    <col min="12034" max="12045" width="0" style="1" hidden="1" customWidth="1"/>
    <col min="12046" max="12046" width="12.7265625" style="1" customWidth="1"/>
    <col min="12047" max="12048" width="11.54296875" style="1" customWidth="1"/>
    <col min="12049" max="12051" width="0" style="1" hidden="1" customWidth="1"/>
    <col min="12052" max="12052" width="14.54296875" style="1" customWidth="1"/>
    <col min="12053" max="12053" width="12.54296875" style="1" customWidth="1"/>
    <col min="12054" max="12054" width="12.81640625" style="1" customWidth="1"/>
    <col min="12055" max="12055" width="14.1796875" style="1" customWidth="1"/>
    <col min="12056" max="12288" width="9.1796875" style="1"/>
    <col min="12289" max="12289" width="50" style="1" customWidth="1"/>
    <col min="12290" max="12301" width="0" style="1" hidden="1" customWidth="1"/>
    <col min="12302" max="12302" width="12.7265625" style="1" customWidth="1"/>
    <col min="12303" max="12304" width="11.54296875" style="1" customWidth="1"/>
    <col min="12305" max="12307" width="0" style="1" hidden="1" customWidth="1"/>
    <col min="12308" max="12308" width="14.54296875" style="1" customWidth="1"/>
    <col min="12309" max="12309" width="12.54296875" style="1" customWidth="1"/>
    <col min="12310" max="12310" width="12.81640625" style="1" customWidth="1"/>
    <col min="12311" max="12311" width="14.1796875" style="1" customWidth="1"/>
    <col min="12312" max="12544" width="9.1796875" style="1"/>
    <col min="12545" max="12545" width="50" style="1" customWidth="1"/>
    <col min="12546" max="12557" width="0" style="1" hidden="1" customWidth="1"/>
    <col min="12558" max="12558" width="12.7265625" style="1" customWidth="1"/>
    <col min="12559" max="12560" width="11.54296875" style="1" customWidth="1"/>
    <col min="12561" max="12563" width="0" style="1" hidden="1" customWidth="1"/>
    <col min="12564" max="12564" width="14.54296875" style="1" customWidth="1"/>
    <col min="12565" max="12565" width="12.54296875" style="1" customWidth="1"/>
    <col min="12566" max="12566" width="12.81640625" style="1" customWidth="1"/>
    <col min="12567" max="12567" width="14.1796875" style="1" customWidth="1"/>
    <col min="12568" max="12800" width="9.1796875" style="1"/>
    <col min="12801" max="12801" width="50" style="1" customWidth="1"/>
    <col min="12802" max="12813" width="0" style="1" hidden="1" customWidth="1"/>
    <col min="12814" max="12814" width="12.7265625" style="1" customWidth="1"/>
    <col min="12815" max="12816" width="11.54296875" style="1" customWidth="1"/>
    <col min="12817" max="12819" width="0" style="1" hidden="1" customWidth="1"/>
    <col min="12820" max="12820" width="14.54296875" style="1" customWidth="1"/>
    <col min="12821" max="12821" width="12.54296875" style="1" customWidth="1"/>
    <col min="12822" max="12822" width="12.81640625" style="1" customWidth="1"/>
    <col min="12823" max="12823" width="14.1796875" style="1" customWidth="1"/>
    <col min="12824" max="13056" width="9.1796875" style="1"/>
    <col min="13057" max="13057" width="50" style="1" customWidth="1"/>
    <col min="13058" max="13069" width="0" style="1" hidden="1" customWidth="1"/>
    <col min="13070" max="13070" width="12.7265625" style="1" customWidth="1"/>
    <col min="13071" max="13072" width="11.54296875" style="1" customWidth="1"/>
    <col min="13073" max="13075" width="0" style="1" hidden="1" customWidth="1"/>
    <col min="13076" max="13076" width="14.54296875" style="1" customWidth="1"/>
    <col min="13077" max="13077" width="12.54296875" style="1" customWidth="1"/>
    <col min="13078" max="13078" width="12.81640625" style="1" customWidth="1"/>
    <col min="13079" max="13079" width="14.1796875" style="1" customWidth="1"/>
    <col min="13080" max="13312" width="9.1796875" style="1"/>
    <col min="13313" max="13313" width="50" style="1" customWidth="1"/>
    <col min="13314" max="13325" width="0" style="1" hidden="1" customWidth="1"/>
    <col min="13326" max="13326" width="12.7265625" style="1" customWidth="1"/>
    <col min="13327" max="13328" width="11.54296875" style="1" customWidth="1"/>
    <col min="13329" max="13331" width="0" style="1" hidden="1" customWidth="1"/>
    <col min="13332" max="13332" width="14.54296875" style="1" customWidth="1"/>
    <col min="13333" max="13333" width="12.54296875" style="1" customWidth="1"/>
    <col min="13334" max="13334" width="12.81640625" style="1" customWidth="1"/>
    <col min="13335" max="13335" width="14.1796875" style="1" customWidth="1"/>
    <col min="13336" max="13568" width="9.1796875" style="1"/>
    <col min="13569" max="13569" width="50" style="1" customWidth="1"/>
    <col min="13570" max="13581" width="0" style="1" hidden="1" customWidth="1"/>
    <col min="13582" max="13582" width="12.7265625" style="1" customWidth="1"/>
    <col min="13583" max="13584" width="11.54296875" style="1" customWidth="1"/>
    <col min="13585" max="13587" width="0" style="1" hidden="1" customWidth="1"/>
    <col min="13588" max="13588" width="14.54296875" style="1" customWidth="1"/>
    <col min="13589" max="13589" width="12.54296875" style="1" customWidth="1"/>
    <col min="13590" max="13590" width="12.81640625" style="1" customWidth="1"/>
    <col min="13591" max="13591" width="14.1796875" style="1" customWidth="1"/>
    <col min="13592" max="13824" width="9.1796875" style="1"/>
    <col min="13825" max="13825" width="50" style="1" customWidth="1"/>
    <col min="13826" max="13837" width="0" style="1" hidden="1" customWidth="1"/>
    <col min="13838" max="13838" width="12.7265625" style="1" customWidth="1"/>
    <col min="13839" max="13840" width="11.54296875" style="1" customWidth="1"/>
    <col min="13841" max="13843" width="0" style="1" hidden="1" customWidth="1"/>
    <col min="13844" max="13844" width="14.54296875" style="1" customWidth="1"/>
    <col min="13845" max="13845" width="12.54296875" style="1" customWidth="1"/>
    <col min="13846" max="13846" width="12.81640625" style="1" customWidth="1"/>
    <col min="13847" max="13847" width="14.1796875" style="1" customWidth="1"/>
    <col min="13848" max="14080" width="9.1796875" style="1"/>
    <col min="14081" max="14081" width="50" style="1" customWidth="1"/>
    <col min="14082" max="14093" width="0" style="1" hidden="1" customWidth="1"/>
    <col min="14094" max="14094" width="12.7265625" style="1" customWidth="1"/>
    <col min="14095" max="14096" width="11.54296875" style="1" customWidth="1"/>
    <col min="14097" max="14099" width="0" style="1" hidden="1" customWidth="1"/>
    <col min="14100" max="14100" width="14.54296875" style="1" customWidth="1"/>
    <col min="14101" max="14101" width="12.54296875" style="1" customWidth="1"/>
    <col min="14102" max="14102" width="12.81640625" style="1" customWidth="1"/>
    <col min="14103" max="14103" width="14.1796875" style="1" customWidth="1"/>
    <col min="14104" max="14336" width="9.1796875" style="1"/>
    <col min="14337" max="14337" width="50" style="1" customWidth="1"/>
    <col min="14338" max="14349" width="0" style="1" hidden="1" customWidth="1"/>
    <col min="14350" max="14350" width="12.7265625" style="1" customWidth="1"/>
    <col min="14351" max="14352" width="11.54296875" style="1" customWidth="1"/>
    <col min="14353" max="14355" width="0" style="1" hidden="1" customWidth="1"/>
    <col min="14356" max="14356" width="14.54296875" style="1" customWidth="1"/>
    <col min="14357" max="14357" width="12.54296875" style="1" customWidth="1"/>
    <col min="14358" max="14358" width="12.81640625" style="1" customWidth="1"/>
    <col min="14359" max="14359" width="14.1796875" style="1" customWidth="1"/>
    <col min="14360" max="14592" width="9.1796875" style="1"/>
    <col min="14593" max="14593" width="50" style="1" customWidth="1"/>
    <col min="14594" max="14605" width="0" style="1" hidden="1" customWidth="1"/>
    <col min="14606" max="14606" width="12.7265625" style="1" customWidth="1"/>
    <col min="14607" max="14608" width="11.54296875" style="1" customWidth="1"/>
    <col min="14609" max="14611" width="0" style="1" hidden="1" customWidth="1"/>
    <col min="14612" max="14612" width="14.54296875" style="1" customWidth="1"/>
    <col min="14613" max="14613" width="12.54296875" style="1" customWidth="1"/>
    <col min="14614" max="14614" width="12.81640625" style="1" customWidth="1"/>
    <col min="14615" max="14615" width="14.1796875" style="1" customWidth="1"/>
    <col min="14616" max="14848" width="9.1796875" style="1"/>
    <col min="14849" max="14849" width="50" style="1" customWidth="1"/>
    <col min="14850" max="14861" width="0" style="1" hidden="1" customWidth="1"/>
    <col min="14862" max="14862" width="12.7265625" style="1" customWidth="1"/>
    <col min="14863" max="14864" width="11.54296875" style="1" customWidth="1"/>
    <col min="14865" max="14867" width="0" style="1" hidden="1" customWidth="1"/>
    <col min="14868" max="14868" width="14.54296875" style="1" customWidth="1"/>
    <col min="14869" max="14869" width="12.54296875" style="1" customWidth="1"/>
    <col min="14870" max="14870" width="12.81640625" style="1" customWidth="1"/>
    <col min="14871" max="14871" width="14.1796875" style="1" customWidth="1"/>
    <col min="14872" max="15104" width="9.1796875" style="1"/>
    <col min="15105" max="15105" width="50" style="1" customWidth="1"/>
    <col min="15106" max="15117" width="0" style="1" hidden="1" customWidth="1"/>
    <col min="15118" max="15118" width="12.7265625" style="1" customWidth="1"/>
    <col min="15119" max="15120" width="11.54296875" style="1" customWidth="1"/>
    <col min="15121" max="15123" width="0" style="1" hidden="1" customWidth="1"/>
    <col min="15124" max="15124" width="14.54296875" style="1" customWidth="1"/>
    <col min="15125" max="15125" width="12.54296875" style="1" customWidth="1"/>
    <col min="15126" max="15126" width="12.81640625" style="1" customWidth="1"/>
    <col min="15127" max="15127" width="14.1796875" style="1" customWidth="1"/>
    <col min="15128" max="15360" width="9.1796875" style="1"/>
    <col min="15361" max="15361" width="50" style="1" customWidth="1"/>
    <col min="15362" max="15373" width="0" style="1" hidden="1" customWidth="1"/>
    <col min="15374" max="15374" width="12.7265625" style="1" customWidth="1"/>
    <col min="15375" max="15376" width="11.54296875" style="1" customWidth="1"/>
    <col min="15377" max="15379" width="0" style="1" hidden="1" customWidth="1"/>
    <col min="15380" max="15380" width="14.54296875" style="1" customWidth="1"/>
    <col min="15381" max="15381" width="12.54296875" style="1" customWidth="1"/>
    <col min="15382" max="15382" width="12.81640625" style="1" customWidth="1"/>
    <col min="15383" max="15383" width="14.1796875" style="1" customWidth="1"/>
    <col min="15384" max="15616" width="9.1796875" style="1"/>
    <col min="15617" max="15617" width="50" style="1" customWidth="1"/>
    <col min="15618" max="15629" width="0" style="1" hidden="1" customWidth="1"/>
    <col min="15630" max="15630" width="12.7265625" style="1" customWidth="1"/>
    <col min="15631" max="15632" width="11.54296875" style="1" customWidth="1"/>
    <col min="15633" max="15635" width="0" style="1" hidden="1" customWidth="1"/>
    <col min="15636" max="15636" width="14.54296875" style="1" customWidth="1"/>
    <col min="15637" max="15637" width="12.54296875" style="1" customWidth="1"/>
    <col min="15638" max="15638" width="12.81640625" style="1" customWidth="1"/>
    <col min="15639" max="15639" width="14.1796875" style="1" customWidth="1"/>
    <col min="15640" max="15872" width="9.1796875" style="1"/>
    <col min="15873" max="15873" width="50" style="1" customWidth="1"/>
    <col min="15874" max="15885" width="0" style="1" hidden="1" customWidth="1"/>
    <col min="15886" max="15886" width="12.7265625" style="1" customWidth="1"/>
    <col min="15887" max="15888" width="11.54296875" style="1" customWidth="1"/>
    <col min="15889" max="15891" width="0" style="1" hidden="1" customWidth="1"/>
    <col min="15892" max="15892" width="14.54296875" style="1" customWidth="1"/>
    <col min="15893" max="15893" width="12.54296875" style="1" customWidth="1"/>
    <col min="15894" max="15894" width="12.81640625" style="1" customWidth="1"/>
    <col min="15895" max="15895" width="14.1796875" style="1" customWidth="1"/>
    <col min="15896" max="16128" width="9.1796875" style="1"/>
    <col min="16129" max="16129" width="50" style="1" customWidth="1"/>
    <col min="16130" max="16141" width="0" style="1" hidden="1" customWidth="1"/>
    <col min="16142" max="16142" width="12.7265625" style="1" customWidth="1"/>
    <col min="16143" max="16144" width="11.54296875" style="1" customWidth="1"/>
    <col min="16145" max="16147" width="0" style="1" hidden="1" customWidth="1"/>
    <col min="16148" max="16148" width="14.54296875" style="1" customWidth="1"/>
    <col min="16149" max="16149" width="12.54296875" style="1" customWidth="1"/>
    <col min="16150" max="16150" width="12.81640625" style="1" customWidth="1"/>
    <col min="16151" max="16151" width="14.1796875" style="1" customWidth="1"/>
    <col min="16152" max="16384" width="9.1796875" style="1"/>
  </cols>
  <sheetData>
    <row r="1" spans="1:23" ht="28" hidden="1" customHeight="1" x14ac:dyDescent="0.3"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3" ht="73.5" customHeight="1" x14ac:dyDescent="0.3">
      <c r="T2" s="53" t="s">
        <v>59</v>
      </c>
      <c r="U2" s="54"/>
      <c r="V2" s="54"/>
      <c r="W2" s="54"/>
    </row>
    <row r="3" spans="1:23" ht="13" customHeight="1" x14ac:dyDescent="0.3">
      <c r="T3" s="49"/>
      <c r="U3" s="50"/>
      <c r="V3" s="50"/>
      <c r="W3" s="50"/>
    </row>
    <row r="4" spans="1:23" x14ac:dyDescent="0.3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3" ht="27" hidden="1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3" ht="30.75" hidden="1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8" spans="1:23" ht="59.25" customHeight="1" x14ac:dyDescent="0.3">
      <c r="A8" s="51"/>
      <c r="B8" s="5"/>
      <c r="C8" s="5"/>
      <c r="D8" s="5"/>
      <c r="E8" s="56" t="s">
        <v>1</v>
      </c>
      <c r="F8" s="52" t="s">
        <v>2</v>
      </c>
      <c r="G8" s="52" t="s">
        <v>3</v>
      </c>
      <c r="H8" s="56" t="s">
        <v>1</v>
      </c>
      <c r="I8" s="52" t="s">
        <v>2</v>
      </c>
      <c r="J8" s="52" t="s">
        <v>3</v>
      </c>
      <c r="K8" s="51" t="s">
        <v>4</v>
      </c>
      <c r="L8" s="51"/>
      <c r="M8" s="51"/>
      <c r="N8" s="52" t="s">
        <v>58</v>
      </c>
      <c r="O8" s="52"/>
      <c r="P8" s="52"/>
      <c r="Q8" s="6"/>
      <c r="R8" s="6"/>
      <c r="S8" s="6"/>
      <c r="T8" s="58" t="s">
        <v>5</v>
      </c>
      <c r="U8" s="59"/>
      <c r="V8" s="5"/>
      <c r="W8" s="52" t="s">
        <v>6</v>
      </c>
    </row>
    <row r="9" spans="1:23" ht="36" customHeight="1" x14ac:dyDescent="0.3">
      <c r="A9" s="51"/>
      <c r="B9" s="7" t="s">
        <v>1</v>
      </c>
      <c r="C9" s="8" t="s">
        <v>2</v>
      </c>
      <c r="D9" s="8" t="s">
        <v>3</v>
      </c>
      <c r="E9" s="57"/>
      <c r="F9" s="52"/>
      <c r="G9" s="52"/>
      <c r="H9" s="57"/>
      <c r="I9" s="52"/>
      <c r="J9" s="52"/>
      <c r="K9" s="7" t="s">
        <v>1</v>
      </c>
      <c r="L9" s="8" t="s">
        <v>2</v>
      </c>
      <c r="M9" s="8" t="s">
        <v>3</v>
      </c>
      <c r="N9" s="7" t="s">
        <v>1</v>
      </c>
      <c r="O9" s="8" t="s">
        <v>2</v>
      </c>
      <c r="P9" s="8" t="s">
        <v>3</v>
      </c>
      <c r="Q9" s="9" t="s">
        <v>1</v>
      </c>
      <c r="R9" s="6" t="s">
        <v>2</v>
      </c>
      <c r="S9" s="6" t="s">
        <v>3</v>
      </c>
      <c r="T9" s="7" t="s">
        <v>1</v>
      </c>
      <c r="U9" s="8" t="s">
        <v>2</v>
      </c>
      <c r="V9" s="8" t="s">
        <v>3</v>
      </c>
      <c r="W9" s="52"/>
    </row>
    <row r="10" spans="1:23" x14ac:dyDescent="0.3">
      <c r="A10" s="10" t="s">
        <v>7</v>
      </c>
      <c r="B10" s="10"/>
      <c r="C10" s="10"/>
      <c r="D10" s="10"/>
      <c r="E10" s="10"/>
      <c r="F10" s="10"/>
      <c r="G10" s="10"/>
      <c r="H10" s="11"/>
      <c r="I10" s="12"/>
      <c r="J10" s="12"/>
      <c r="K10" s="10"/>
      <c r="L10" s="10"/>
      <c r="M10" s="10"/>
      <c r="N10" s="12"/>
      <c r="O10" s="12"/>
      <c r="P10" s="12"/>
      <c r="Q10" s="13"/>
      <c r="R10" s="13"/>
      <c r="S10" s="13"/>
      <c r="T10" s="12"/>
      <c r="U10" s="12"/>
      <c r="V10" s="12"/>
      <c r="W10" s="8"/>
    </row>
    <row r="11" spans="1:23" x14ac:dyDescent="0.3">
      <c r="A11" s="12" t="s">
        <v>8</v>
      </c>
      <c r="B11" s="14">
        <v>221358.2</v>
      </c>
      <c r="C11" s="14"/>
      <c r="D11" s="14"/>
      <c r="E11" s="14">
        <v>216908.5</v>
      </c>
      <c r="F11" s="14"/>
      <c r="G11" s="14"/>
      <c r="H11" s="14">
        <v>216908.5</v>
      </c>
      <c r="I11" s="14"/>
      <c r="J11" s="14"/>
      <c r="K11" s="15">
        <v>215482.6</v>
      </c>
      <c r="L11" s="14"/>
      <c r="M11" s="14"/>
      <c r="N11" s="16">
        <v>212525.78</v>
      </c>
      <c r="O11" s="16"/>
      <c r="P11" s="16"/>
      <c r="Q11" s="17"/>
      <c r="R11" s="17"/>
      <c r="S11" s="17"/>
      <c r="T11" s="18">
        <v>212525.78</v>
      </c>
      <c r="U11" s="18"/>
      <c r="V11" s="18"/>
      <c r="W11" s="8"/>
    </row>
    <row r="12" spans="1:23" ht="14.25" customHeight="1" x14ac:dyDescent="0.3">
      <c r="A12" s="19" t="s">
        <v>9</v>
      </c>
      <c r="B12" s="14">
        <v>12868</v>
      </c>
      <c r="C12" s="14"/>
      <c r="D12" s="14"/>
      <c r="E12" s="14">
        <v>12999.4</v>
      </c>
      <c r="F12" s="14"/>
      <c r="G12" s="14"/>
      <c r="H12" s="14">
        <v>12999.4</v>
      </c>
      <c r="I12" s="14"/>
      <c r="J12" s="14"/>
      <c r="K12" s="15">
        <v>11818.4</v>
      </c>
      <c r="L12" s="14"/>
      <c r="M12" s="14"/>
      <c r="N12" s="16">
        <v>12245.77</v>
      </c>
      <c r="O12" s="16"/>
      <c r="P12" s="16"/>
      <c r="Q12" s="17"/>
      <c r="R12" s="17"/>
      <c r="S12" s="17"/>
      <c r="T12" s="18">
        <v>12245.77</v>
      </c>
      <c r="U12" s="18"/>
      <c r="V12" s="18"/>
      <c r="W12" s="8"/>
    </row>
    <row r="13" spans="1:23" ht="14.25" customHeight="1" x14ac:dyDescent="0.3">
      <c r="A13" s="19" t="s">
        <v>10</v>
      </c>
      <c r="B13" s="14">
        <v>75837</v>
      </c>
      <c r="C13" s="14"/>
      <c r="D13" s="14"/>
      <c r="E13" s="14">
        <v>75837</v>
      </c>
      <c r="F13" s="14"/>
      <c r="G13" s="14"/>
      <c r="H13" s="14">
        <v>75837</v>
      </c>
      <c r="I13" s="14"/>
      <c r="J13" s="14"/>
      <c r="K13" s="15">
        <v>75837</v>
      </c>
      <c r="L13" s="14"/>
      <c r="M13" s="14"/>
      <c r="N13" s="16">
        <v>75837</v>
      </c>
      <c r="O13" s="16"/>
      <c r="P13" s="16"/>
      <c r="Q13" s="17"/>
      <c r="R13" s="17"/>
      <c r="S13" s="17"/>
      <c r="T13" s="18">
        <v>75837</v>
      </c>
      <c r="U13" s="18"/>
      <c r="V13" s="18"/>
      <c r="W13" s="8"/>
    </row>
    <row r="14" spans="1:23" x14ac:dyDescent="0.3">
      <c r="A14" s="12" t="s">
        <v>11</v>
      </c>
      <c r="B14" s="14">
        <f>B11-B12+B13</f>
        <v>284327.2</v>
      </c>
      <c r="C14" s="14"/>
      <c r="D14" s="14"/>
      <c r="E14" s="14">
        <v>279746.09999999998</v>
      </c>
      <c r="F14" s="14"/>
      <c r="G14" s="14"/>
      <c r="H14" s="14">
        <v>279746.09999999998</v>
      </c>
      <c r="I14" s="14"/>
      <c r="J14" s="14"/>
      <c r="K14" s="15">
        <v>279501.2</v>
      </c>
      <c r="L14" s="14"/>
      <c r="M14" s="14"/>
      <c r="N14" s="16">
        <v>276117.01</v>
      </c>
      <c r="O14" s="16"/>
      <c r="P14" s="16"/>
      <c r="Q14" s="17">
        <v>0</v>
      </c>
      <c r="R14" s="17"/>
      <c r="S14" s="17"/>
      <c r="T14" s="18">
        <v>276117.01</v>
      </c>
      <c r="U14" s="18"/>
      <c r="V14" s="18"/>
      <c r="W14" s="8"/>
    </row>
    <row r="15" spans="1:23" ht="30" customHeight="1" x14ac:dyDescent="0.3">
      <c r="A15" s="19" t="s">
        <v>12</v>
      </c>
      <c r="B15" s="14">
        <v>35520.199999999997</v>
      </c>
      <c r="C15" s="14"/>
      <c r="D15" s="14"/>
      <c r="E15" s="14">
        <v>38746</v>
      </c>
      <c r="F15" s="14"/>
      <c r="G15" s="14"/>
      <c r="H15" s="14">
        <v>38746</v>
      </c>
      <c r="I15" s="14"/>
      <c r="J15" s="14"/>
      <c r="K15" s="15">
        <v>37796.6</v>
      </c>
      <c r="L15" s="14"/>
      <c r="M15" s="14"/>
      <c r="N15" s="16">
        <v>37750.06</v>
      </c>
      <c r="O15" s="16"/>
      <c r="P15" s="16"/>
      <c r="Q15" s="17"/>
      <c r="R15" s="17"/>
      <c r="S15" s="17"/>
      <c r="T15" s="18">
        <v>37750.06</v>
      </c>
      <c r="U15" s="18"/>
      <c r="V15" s="18"/>
      <c r="W15" s="8"/>
    </row>
    <row r="16" spans="1:23" x14ac:dyDescent="0.3">
      <c r="A16" s="12" t="s">
        <v>13</v>
      </c>
      <c r="B16" s="14">
        <f>'[1]Калькуляция с 01.05.2017'!C128</f>
        <v>248807</v>
      </c>
      <c r="C16" s="14"/>
      <c r="D16" s="14"/>
      <c r="E16" s="14">
        <v>241000.1</v>
      </c>
      <c r="F16" s="14"/>
      <c r="G16" s="14"/>
      <c r="H16" s="14">
        <v>241000.1</v>
      </c>
      <c r="I16" s="14"/>
      <c r="J16" s="14"/>
      <c r="K16" s="15">
        <v>241704.61</v>
      </c>
      <c r="L16" s="14"/>
      <c r="M16" s="14"/>
      <c r="N16" s="16">
        <v>238366.95</v>
      </c>
      <c r="O16" s="16"/>
      <c r="P16" s="16"/>
      <c r="Q16" s="17">
        <v>0</v>
      </c>
      <c r="R16" s="17"/>
      <c r="S16" s="17"/>
      <c r="T16" s="18">
        <v>238366.95</v>
      </c>
      <c r="U16" s="18"/>
      <c r="V16" s="18"/>
      <c r="W16" s="8"/>
    </row>
    <row r="17" spans="1:23" ht="30" customHeight="1" x14ac:dyDescent="0.3">
      <c r="A17" s="19" t="s">
        <v>14</v>
      </c>
      <c r="B17" s="14">
        <v>95.8</v>
      </c>
      <c r="C17" s="14"/>
      <c r="D17" s="14"/>
      <c r="E17" s="14">
        <v>114.4</v>
      </c>
      <c r="F17" s="14"/>
      <c r="G17" s="14"/>
      <c r="H17" s="14">
        <v>114.4</v>
      </c>
      <c r="I17" s="14"/>
      <c r="J17" s="14"/>
      <c r="K17" s="15">
        <v>224</v>
      </c>
      <c r="L17" s="14"/>
      <c r="M17" s="14"/>
      <c r="N17" s="16">
        <v>209.66</v>
      </c>
      <c r="O17" s="16"/>
      <c r="P17" s="16"/>
      <c r="Q17" s="17"/>
      <c r="R17" s="17"/>
      <c r="S17" s="17"/>
      <c r="T17" s="18">
        <v>209.66</v>
      </c>
      <c r="U17" s="18"/>
      <c r="V17" s="18"/>
      <c r="W17" s="8"/>
    </row>
    <row r="18" spans="1:23" x14ac:dyDescent="0.3">
      <c r="A18" s="19" t="s">
        <v>15</v>
      </c>
      <c r="B18" s="14">
        <v>248711.2</v>
      </c>
      <c r="C18" s="14"/>
      <c r="D18" s="14"/>
      <c r="E18" s="14">
        <v>240885.7</v>
      </c>
      <c r="F18" s="14"/>
      <c r="G18" s="14"/>
      <c r="H18" s="14">
        <v>240885.7</v>
      </c>
      <c r="I18" s="14"/>
      <c r="J18" s="14"/>
      <c r="K18" s="15">
        <v>241480.61</v>
      </c>
      <c r="L18" s="14"/>
      <c r="M18" s="14"/>
      <c r="N18" s="16">
        <v>238157.29</v>
      </c>
      <c r="O18" s="16"/>
      <c r="P18" s="16"/>
      <c r="Q18" s="17"/>
      <c r="R18" s="17"/>
      <c r="S18" s="17"/>
      <c r="T18" s="18">
        <v>238157.29</v>
      </c>
      <c r="U18" s="18"/>
      <c r="V18" s="18"/>
      <c r="W18" s="8"/>
    </row>
    <row r="19" spans="1:23" hidden="1" x14ac:dyDescent="0.3">
      <c r="A19" s="19" t="s">
        <v>16</v>
      </c>
      <c r="B19" s="20"/>
      <c r="C19" s="8"/>
      <c r="D19" s="8"/>
      <c r="E19" s="21"/>
      <c r="F19" s="5"/>
      <c r="G19" s="5"/>
      <c r="H19" s="14"/>
      <c r="I19" s="5"/>
      <c r="J19" s="5"/>
      <c r="K19" s="20"/>
      <c r="L19" s="8"/>
      <c r="M19" s="8"/>
      <c r="N19" s="18"/>
      <c r="O19" s="18"/>
      <c r="P19" s="18"/>
      <c r="Q19" s="17"/>
      <c r="R19" s="22"/>
      <c r="S19" s="22"/>
      <c r="T19" s="18"/>
      <c r="U19" s="18"/>
      <c r="V19" s="18"/>
      <c r="W19" s="8"/>
    </row>
    <row r="20" spans="1:23" hidden="1" x14ac:dyDescent="0.3">
      <c r="A20" s="19" t="s">
        <v>17</v>
      </c>
      <c r="B20" s="20"/>
      <c r="C20" s="8"/>
      <c r="D20" s="8"/>
      <c r="E20" s="21"/>
      <c r="F20" s="5"/>
      <c r="G20" s="5"/>
      <c r="H20" s="14"/>
      <c r="I20" s="5"/>
      <c r="J20" s="5"/>
      <c r="K20" s="20"/>
      <c r="L20" s="8"/>
      <c r="M20" s="8"/>
      <c r="N20" s="18"/>
      <c r="O20" s="18"/>
      <c r="P20" s="18"/>
      <c r="Q20" s="17"/>
      <c r="R20" s="22"/>
      <c r="S20" s="22"/>
      <c r="T20" s="18"/>
      <c r="U20" s="18"/>
      <c r="V20" s="18"/>
      <c r="W20" s="8"/>
    </row>
    <row r="21" spans="1:23" hidden="1" x14ac:dyDescent="0.3">
      <c r="A21" s="19" t="s">
        <v>18</v>
      </c>
      <c r="B21" s="20"/>
      <c r="C21" s="8"/>
      <c r="D21" s="8"/>
      <c r="E21" s="21"/>
      <c r="F21" s="5"/>
      <c r="G21" s="5"/>
      <c r="H21" s="14"/>
      <c r="I21" s="5"/>
      <c r="J21" s="5"/>
      <c r="K21" s="20"/>
      <c r="L21" s="8"/>
      <c r="M21" s="8"/>
      <c r="N21" s="18"/>
      <c r="O21" s="18"/>
      <c r="P21" s="18"/>
      <c r="Q21" s="17"/>
      <c r="R21" s="22"/>
      <c r="S21" s="22"/>
      <c r="T21" s="18"/>
      <c r="U21" s="18"/>
      <c r="V21" s="18"/>
      <c r="W21" s="8"/>
    </row>
    <row r="22" spans="1:23" hidden="1" x14ac:dyDescent="0.3">
      <c r="A22" s="19"/>
      <c r="B22" s="20"/>
      <c r="C22" s="8"/>
      <c r="D22" s="8"/>
      <c r="E22" s="21"/>
      <c r="F22" s="5"/>
      <c r="G22" s="5"/>
      <c r="H22" s="14"/>
      <c r="I22" s="5"/>
      <c r="J22" s="5"/>
      <c r="K22" s="20"/>
      <c r="L22" s="8"/>
      <c r="M22" s="8"/>
      <c r="N22" s="18"/>
      <c r="O22" s="18"/>
      <c r="P22" s="18"/>
      <c r="Q22" s="17"/>
      <c r="R22" s="22"/>
      <c r="S22" s="22"/>
      <c r="T22" s="18"/>
      <c r="U22" s="18"/>
      <c r="V22" s="18"/>
      <c r="W22" s="8"/>
    </row>
    <row r="23" spans="1:23" s="27" customFormat="1" ht="36" customHeight="1" x14ac:dyDescent="0.3">
      <c r="A23" s="23" t="s">
        <v>19</v>
      </c>
      <c r="B23" s="24">
        <f>B24+B25+B27+B26</f>
        <v>480103.81999999995</v>
      </c>
      <c r="C23" s="18">
        <f>C24+C25+C27+C26</f>
        <v>1929.6234430703314</v>
      </c>
      <c r="D23" s="18">
        <f>D24+D25+D27+D26</f>
        <v>47.225569539673288</v>
      </c>
      <c r="E23" s="24">
        <v>435673.70110775722</v>
      </c>
      <c r="F23" s="18">
        <v>1807.7739432795142</v>
      </c>
      <c r="G23" s="18">
        <v>53.139185109713601</v>
      </c>
      <c r="H23" s="24">
        <v>452310.51829407882</v>
      </c>
      <c r="I23" s="18">
        <v>1876.8063510931274</v>
      </c>
      <c r="J23" s="18">
        <v>53.946101400876991</v>
      </c>
      <c r="K23" s="24">
        <v>518190.83263625199</v>
      </c>
      <c r="L23" s="18">
        <v>2143.9013208571077</v>
      </c>
      <c r="M23" s="18">
        <v>45.151774570185822</v>
      </c>
      <c r="N23" s="24">
        <v>451325.55160673801</v>
      </c>
      <c r="O23" s="18">
        <v>1893.4065800931628</v>
      </c>
      <c r="P23" s="18">
        <v>54.439347377482214</v>
      </c>
      <c r="Q23" s="25">
        <v>451325.55160673801</v>
      </c>
      <c r="R23" s="22">
        <v>1872.7193540863179</v>
      </c>
      <c r="S23" s="22">
        <v>55.048243606611912</v>
      </c>
      <c r="T23" s="24">
        <v>451325.55160673801</v>
      </c>
      <c r="U23" s="18">
        <v>1893.406580093163</v>
      </c>
      <c r="V23" s="18">
        <v>57.799788232508952</v>
      </c>
      <c r="W23" s="26"/>
    </row>
    <row r="24" spans="1:23" ht="17.25" customHeight="1" x14ac:dyDescent="0.3">
      <c r="A24" s="19" t="s">
        <v>20</v>
      </c>
      <c r="B24" s="18">
        <f>'[1]Калькуляция с 01.05.2017'!C7</f>
        <v>296481.77</v>
      </c>
      <c r="C24" s="20">
        <f t="shared" ref="C24:C48" si="0">B24/$B$16*1000</f>
        <v>1191.6134594283922</v>
      </c>
      <c r="D24" s="20">
        <f>B24/$B$55*100</f>
        <v>29.163526435553923</v>
      </c>
      <c r="E24" s="18">
        <v>260211.84944775724</v>
      </c>
      <c r="F24" s="20">
        <v>1079.7167696102915</v>
      </c>
      <c r="G24" s="20">
        <v>31.73807737393194</v>
      </c>
      <c r="H24" s="18">
        <v>270203.28131387878</v>
      </c>
      <c r="I24" s="28">
        <v>1121.1749759185943</v>
      </c>
      <c r="J24" s="21">
        <v>32.226563440496975</v>
      </c>
      <c r="K24" s="18">
        <v>317251.33</v>
      </c>
      <c r="L24" s="20">
        <v>1312.5580434729816</v>
      </c>
      <c r="M24" s="20">
        <v>27.643214877764528</v>
      </c>
      <c r="N24" s="18">
        <v>261165.80770343801</v>
      </c>
      <c r="O24" s="18">
        <v>1095.6460520363162</v>
      </c>
      <c r="P24" s="18">
        <v>31.502085530217787</v>
      </c>
      <c r="Q24" s="22">
        <v>261165.80770343801</v>
      </c>
      <c r="R24" s="22">
        <v>1083.6751009789541</v>
      </c>
      <c r="S24" s="22">
        <v>31.854431802043319</v>
      </c>
      <c r="T24" s="18">
        <v>261165.80770343801</v>
      </c>
      <c r="U24" s="18">
        <v>1095.6460520363162</v>
      </c>
      <c r="V24" s="18">
        <v>33.446651369706117</v>
      </c>
      <c r="W24" s="8"/>
    </row>
    <row r="25" spans="1:23" x14ac:dyDescent="0.3">
      <c r="A25" s="19" t="s">
        <v>21</v>
      </c>
      <c r="B25" s="18">
        <f>'[1]Калькуляция с 01.05.2017'!C38</f>
        <v>2837.9700000000003</v>
      </c>
      <c r="C25" s="20">
        <f t="shared" si="0"/>
        <v>11.406310915689673</v>
      </c>
      <c r="D25" s="20">
        <f>B25/$B$55*100</f>
        <v>0.27915784878884448</v>
      </c>
      <c r="E25" s="18">
        <v>2659.6830099999997</v>
      </c>
      <c r="F25" s="20">
        <v>11.036024507873648</v>
      </c>
      <c r="G25" s="20">
        <v>0.32440192612542745</v>
      </c>
      <c r="H25" s="18">
        <v>2712.8766702000003</v>
      </c>
      <c r="I25" s="28">
        <v>11.256744998031124</v>
      </c>
      <c r="J25" s="21">
        <v>0.3235589578828475</v>
      </c>
      <c r="K25" s="18">
        <v>3519.6</v>
      </c>
      <c r="L25" s="20">
        <v>14.561575801140078</v>
      </c>
      <c r="M25" s="20">
        <v>0.30667502350196618</v>
      </c>
      <c r="N25" s="18">
        <v>3085.8652600999999</v>
      </c>
      <c r="O25" s="18">
        <v>12.945860405983296</v>
      </c>
      <c r="P25" s="18">
        <v>0.37222020835431996</v>
      </c>
      <c r="Q25" s="22">
        <v>3085.8652600999999</v>
      </c>
      <c r="R25" s="22">
        <v>12.804414853354832</v>
      </c>
      <c r="S25" s="22">
        <v>0.37638343756611181</v>
      </c>
      <c r="T25" s="18">
        <v>3085.8652600999999</v>
      </c>
      <c r="U25" s="18">
        <v>12.945860405983296</v>
      </c>
      <c r="V25" s="18">
        <v>0.39519667768168376</v>
      </c>
      <c r="W25" s="8"/>
    </row>
    <row r="26" spans="1:23" x14ac:dyDescent="0.3">
      <c r="A26" s="19" t="s">
        <v>22</v>
      </c>
      <c r="B26" s="18">
        <f>'[1]Калькуляция с 01.05.2017'!C43</f>
        <v>47668.6</v>
      </c>
      <c r="C26" s="20">
        <f>B26/$B$16*1000</f>
        <v>191.58866109072491</v>
      </c>
      <c r="D26" s="20">
        <f>B26/$B$55*100</f>
        <v>4.6889374555671521</v>
      </c>
      <c r="E26" s="18">
        <v>41721.706000000006</v>
      </c>
      <c r="F26" s="20">
        <v>173.11904019956842</v>
      </c>
      <c r="G26" s="20">
        <v>5.0888025891622348</v>
      </c>
      <c r="H26" s="18">
        <v>42222.366472000002</v>
      </c>
      <c r="I26" s="28">
        <v>175.19646868196324</v>
      </c>
      <c r="J26" s="21">
        <v>5.0357707171483197</v>
      </c>
      <c r="K26" s="18">
        <v>59145.762636252002</v>
      </c>
      <c r="L26" s="20">
        <v>244.70266676441136</v>
      </c>
      <c r="M26" s="20">
        <v>5.1535765844170633</v>
      </c>
      <c r="N26" s="18">
        <v>52508.705843199998</v>
      </c>
      <c r="O26" s="18">
        <v>220.28517729995704</v>
      </c>
      <c r="P26" s="18">
        <v>6.3336535402515395</v>
      </c>
      <c r="Q26" s="22">
        <v>52508.705843199998</v>
      </c>
      <c r="R26" s="22">
        <v>217.87835707620039</v>
      </c>
      <c r="S26" s="22">
        <v>6.4044945393276649</v>
      </c>
      <c r="T26" s="18">
        <v>52508.705843199998</v>
      </c>
      <c r="U26" s="18">
        <v>220.28517729995704</v>
      </c>
      <c r="V26" s="18">
        <v>6.7246183321448685</v>
      </c>
      <c r="W26" s="8"/>
    </row>
    <row r="27" spans="1:23" x14ac:dyDescent="0.3">
      <c r="A27" s="19" t="s">
        <v>23</v>
      </c>
      <c r="B27" s="18">
        <f>'[1]Калькуляция с 01.05.2017'!C46</f>
        <v>133115.48000000001</v>
      </c>
      <c r="C27" s="20">
        <f t="shared" si="0"/>
        <v>535.01501163552473</v>
      </c>
      <c r="D27" s="20">
        <f>B27/$B$55*100</f>
        <v>13.09394779976337</v>
      </c>
      <c r="E27" s="18">
        <v>131080.46265</v>
      </c>
      <c r="F27" s="20">
        <v>543.90210896178064</v>
      </c>
      <c r="G27" s="20">
        <v>15.987903220493994</v>
      </c>
      <c r="H27" s="18">
        <v>137171.99383799999</v>
      </c>
      <c r="I27" s="28">
        <v>569.17816149453881</v>
      </c>
      <c r="J27" s="21">
        <v>16.360208285348858</v>
      </c>
      <c r="K27" s="18">
        <v>138274.14000000001</v>
      </c>
      <c r="L27" s="20">
        <v>572.07903481857466</v>
      </c>
      <c r="M27" s="20">
        <v>12.048308084502263</v>
      </c>
      <c r="N27" s="18">
        <v>134565.1728</v>
      </c>
      <c r="O27" s="18">
        <v>564.52949035090637</v>
      </c>
      <c r="P27" s="18">
        <v>16.23138809865857</v>
      </c>
      <c r="Q27" s="22">
        <v>134565.1728</v>
      </c>
      <c r="R27" s="22">
        <v>558.36148117780863</v>
      </c>
      <c r="S27" s="22">
        <v>16.41293382767482</v>
      </c>
      <c r="T27" s="18">
        <v>134565.1728</v>
      </c>
      <c r="U27" s="18">
        <v>564.52949035090637</v>
      </c>
      <c r="V27" s="18">
        <v>17.233321852976285</v>
      </c>
      <c r="W27" s="8"/>
    </row>
    <row r="28" spans="1:23" x14ac:dyDescent="0.3">
      <c r="A28" s="23" t="s">
        <v>24</v>
      </c>
      <c r="B28" s="24">
        <f>B30+B31+B32+B33+B34+B35+B36+B37+B29</f>
        <v>305053.66000000003</v>
      </c>
      <c r="C28" s="20">
        <f>C30+C31+C32+C33+C34+C35+C36+C37+C29</f>
        <v>1226.0654242043026</v>
      </c>
      <c r="D28" s="20">
        <f>D30+D31+D32+D33+D34+D35+D36+D37+D29</f>
        <v>30.006703203615107</v>
      </c>
      <c r="E28" s="24">
        <v>225708.95048960001</v>
      </c>
      <c r="F28" s="20">
        <v>936.55127317208587</v>
      </c>
      <c r="G28" s="20">
        <v>27.529753736545842</v>
      </c>
      <c r="H28" s="24">
        <v>235337.03536065281</v>
      </c>
      <c r="I28" s="20">
        <v>976.50181622602133</v>
      </c>
      <c r="J28" s="20">
        <v>28.068141375154369</v>
      </c>
      <c r="K28" s="24">
        <v>236883.10505228018</v>
      </c>
      <c r="L28" s="20">
        <v>980.05207700539995</v>
      </c>
      <c r="M28" s="20">
        <v>20.640451133403442</v>
      </c>
      <c r="N28" s="24">
        <v>232389.93542409217</v>
      </c>
      <c r="O28" s="18">
        <v>974.92515394475686</v>
      </c>
      <c r="P28" s="18">
        <v>28.031110528850324</v>
      </c>
      <c r="Q28" s="25">
        <v>232389.93542409217</v>
      </c>
      <c r="R28" s="22" t="e">
        <v>#DIV/0!</v>
      </c>
      <c r="S28" s="22">
        <v>25.242588355344999</v>
      </c>
      <c r="T28" s="24">
        <v>232389.93542409217</v>
      </c>
      <c r="U28" s="18">
        <v>974.92515394475686</v>
      </c>
      <c r="V28" s="18">
        <v>29.761419461096665</v>
      </c>
      <c r="W28" s="8"/>
    </row>
    <row r="29" spans="1:23" x14ac:dyDescent="0.3">
      <c r="A29" s="12" t="s">
        <v>25</v>
      </c>
      <c r="B29" s="28">
        <f>'[1]Калькуляция с 01.05.2017'!C66</f>
        <v>25634.39</v>
      </c>
      <c r="C29" s="20">
        <f>B29/$B$16*1000</f>
        <v>103.02921541596498</v>
      </c>
      <c r="D29" s="20">
        <f t="shared" ref="D29:D37" si="1">B29/$B$55*100</f>
        <v>2.5215351703556648</v>
      </c>
      <c r="E29" s="28">
        <v>603.59903999999995</v>
      </c>
      <c r="F29" s="20">
        <v>2.5045592927139864</v>
      </c>
      <c r="G29" s="20">
        <v>7.3621063279815047E-2</v>
      </c>
      <c r="H29" s="28">
        <v>629.55379871999992</v>
      </c>
      <c r="I29" s="28">
        <v>2.6122553423006876</v>
      </c>
      <c r="J29" s="21">
        <v>7.5085525738261438E-2</v>
      </c>
      <c r="K29" s="28">
        <v>633.48</v>
      </c>
      <c r="L29" s="20">
        <v>2.6208850546954814</v>
      </c>
      <c r="M29" s="20">
        <v>5.5197321822941681E-2</v>
      </c>
      <c r="N29" s="18">
        <v>621.4655715839998</v>
      </c>
      <c r="O29" s="18">
        <v>2.6071801127798957</v>
      </c>
      <c r="P29" s="18">
        <v>7.4961809749443442E-2</v>
      </c>
      <c r="Q29" s="22">
        <v>621.4655715839998</v>
      </c>
      <c r="R29" s="22" t="e">
        <v>#DIV/0!</v>
      </c>
      <c r="S29" s="22">
        <v>6.7504642883461849E-2</v>
      </c>
      <c r="T29" s="18">
        <v>621.4655715839998</v>
      </c>
      <c r="U29" s="18">
        <v>2.6071801127798957</v>
      </c>
      <c r="V29" s="18">
        <v>7.9589064486758065E-2</v>
      </c>
      <c r="W29" s="8"/>
    </row>
    <row r="30" spans="1:23" x14ac:dyDescent="0.3">
      <c r="A30" s="12" t="s">
        <v>26</v>
      </c>
      <c r="B30" s="28">
        <f>'[1]Калькуляция с 01.05.2017'!C69</f>
        <v>14471.489999999998</v>
      </c>
      <c r="C30" s="20">
        <f t="shared" si="0"/>
        <v>58.16351629978255</v>
      </c>
      <c r="D30" s="20">
        <f t="shared" si="1"/>
        <v>1.4234928548114583</v>
      </c>
      <c r="E30" s="28">
        <v>12971.49</v>
      </c>
      <c r="F30" s="20">
        <v>53.823587625067375</v>
      </c>
      <c r="G30" s="20">
        <v>1.582134534414581</v>
      </c>
      <c r="H30" s="28">
        <v>13529.264069999999</v>
      </c>
      <c r="I30" s="28">
        <v>56.138001892945276</v>
      </c>
      <c r="J30" s="21">
        <v>1.6136061884038135</v>
      </c>
      <c r="K30" s="28">
        <v>13613.668900643033</v>
      </c>
      <c r="L30" s="20">
        <v>56.323579846669176</v>
      </c>
      <c r="M30" s="20">
        <v>1.1862064524527471</v>
      </c>
      <c r="N30" s="18">
        <v>13355.446103999997</v>
      </c>
      <c r="O30" s="18">
        <v>56.028933977634047</v>
      </c>
      <c r="P30" s="18">
        <v>1.6109475017501818</v>
      </c>
      <c r="Q30" s="22">
        <v>13355.446103999997</v>
      </c>
      <c r="R30" s="22" t="e">
        <v>#DIV/0!</v>
      </c>
      <c r="S30" s="22">
        <v>1.4506911742543469</v>
      </c>
      <c r="T30" s="18">
        <v>13355.446103999997</v>
      </c>
      <c r="U30" s="18">
        <v>56.028933977634047</v>
      </c>
      <c r="V30" s="18">
        <v>1.7103883301393876</v>
      </c>
      <c r="W30" s="8"/>
    </row>
    <row r="31" spans="1:23" x14ac:dyDescent="0.3">
      <c r="A31" s="19" t="s">
        <v>27</v>
      </c>
      <c r="B31" s="18">
        <f>'[1]Калькуляция с 01.05.2017'!C70</f>
        <v>185840.76</v>
      </c>
      <c r="C31" s="20">
        <f t="shared" si="0"/>
        <v>746.9273774451683</v>
      </c>
      <c r="D31" s="20">
        <f t="shared" si="1"/>
        <v>18.2802872401343</v>
      </c>
      <c r="E31" s="18">
        <v>160669.93626000002</v>
      </c>
      <c r="F31" s="20">
        <v>666.67995681329603</v>
      </c>
      <c r="G31" s="20">
        <v>19.596935648806387</v>
      </c>
      <c r="H31" s="18">
        <v>167578.74351917999</v>
      </c>
      <c r="I31" s="28">
        <v>695.34719495626757</v>
      </c>
      <c r="J31" s="21">
        <v>19.986755834494129</v>
      </c>
      <c r="K31" s="18">
        <v>168624.21468397698</v>
      </c>
      <c r="L31" s="20">
        <v>697.64583589852498</v>
      </c>
      <c r="M31" s="20">
        <v>14.692815945337321</v>
      </c>
      <c r="N31" s="18">
        <v>165425.76637329601</v>
      </c>
      <c r="O31" s="18">
        <v>693.99623720191073</v>
      </c>
      <c r="P31" s="18">
        <v>19.953824304255566</v>
      </c>
      <c r="Q31" s="22">
        <v>165425.76637329601</v>
      </c>
      <c r="R31" s="22" t="e">
        <v>#DIV/0!</v>
      </c>
      <c r="S31" s="22">
        <v>17.968826904263928</v>
      </c>
      <c r="T31" s="18">
        <v>165425.76637329601</v>
      </c>
      <c r="U31" s="18">
        <v>693.99623720191073</v>
      </c>
      <c r="V31" s="18">
        <v>21.185537203770988</v>
      </c>
      <c r="W31" s="8"/>
    </row>
    <row r="32" spans="1:23" ht="28" x14ac:dyDescent="0.3">
      <c r="A32" s="19" t="s">
        <v>28</v>
      </c>
      <c r="B32" s="18">
        <f>'[1]Калькуляция с 01.05.2017'!C83</f>
        <v>14115.21</v>
      </c>
      <c r="C32" s="20">
        <f t="shared" si="0"/>
        <v>56.731563018725353</v>
      </c>
      <c r="D32" s="20">
        <f t="shared" si="1"/>
        <v>1.3884472558916354</v>
      </c>
      <c r="E32" s="18">
        <v>6409.2655425599996</v>
      </c>
      <c r="F32" s="20">
        <v>26.594451797156932</v>
      </c>
      <c r="G32" s="20">
        <v>0.78173905658621956</v>
      </c>
      <c r="H32" s="18">
        <v>6684.8639608900794</v>
      </c>
      <c r="I32" s="28">
        <v>27.738013224434678</v>
      </c>
      <c r="J32" s="21">
        <v>0.79728932779489037</v>
      </c>
      <c r="K32" s="18">
        <v>6726.5687282426352</v>
      </c>
      <c r="L32" s="20">
        <v>27.829708040085109</v>
      </c>
      <c r="M32" s="20">
        <v>0.58610939391447914</v>
      </c>
      <c r="N32" s="18">
        <v>6598.979802619775</v>
      </c>
      <c r="O32" s="18">
        <v>27.6841223274442</v>
      </c>
      <c r="P32" s="18">
        <v>0.79597565999284248</v>
      </c>
      <c r="Q32" s="22">
        <v>6598.979802619775</v>
      </c>
      <c r="R32" s="22" t="e">
        <v>#DIV/0!</v>
      </c>
      <c r="S32" s="22">
        <v>0.71679236202196439</v>
      </c>
      <c r="T32" s="18">
        <v>6598.979802619775</v>
      </c>
      <c r="U32" s="18">
        <v>27.6841223274442</v>
      </c>
      <c r="V32" s="18">
        <v>0.845109774494612</v>
      </c>
      <c r="W32" s="8"/>
    </row>
    <row r="33" spans="1:23" ht="14.25" customHeight="1" x14ac:dyDescent="0.3">
      <c r="A33" s="19" t="s">
        <v>29</v>
      </c>
      <c r="B33" s="18">
        <f>'[1]Калькуляция с 01.05.2017'!C84</f>
        <v>40419.339999999997</v>
      </c>
      <c r="C33" s="20">
        <f t="shared" si="0"/>
        <v>162.45258372955743</v>
      </c>
      <c r="D33" s="20">
        <f t="shared" si="1"/>
        <v>3.9758616207588138</v>
      </c>
      <c r="E33" s="18">
        <v>28127.038847039999</v>
      </c>
      <c r="F33" s="20">
        <v>116.7096563322588</v>
      </c>
      <c r="G33" s="20">
        <v>3.4306590461637381</v>
      </c>
      <c r="H33" s="18">
        <v>29259.101517462717</v>
      </c>
      <c r="I33" s="28">
        <v>121.40700986208189</v>
      </c>
      <c r="J33" s="21">
        <v>3.4896700242848655</v>
      </c>
      <c r="K33" s="18">
        <v>29519.522739417516</v>
      </c>
      <c r="L33" s="20">
        <v>122.13057392416933</v>
      </c>
      <c r="M33" s="20">
        <v>2.5721389731440198</v>
      </c>
      <c r="N33" s="18">
        <v>28959.599196912379</v>
      </c>
      <c r="O33" s="18">
        <v>121.49167154637998</v>
      </c>
      <c r="P33" s="18">
        <v>3.4931363291548929</v>
      </c>
      <c r="Q33" s="22">
        <v>28959.599196912379</v>
      </c>
      <c r="R33" s="22" t="e">
        <v>#DIV/0!</v>
      </c>
      <c r="S33" s="22">
        <v>3.145640709996314</v>
      </c>
      <c r="T33" s="18">
        <v>28959.599196912379</v>
      </c>
      <c r="U33" s="18">
        <v>121.49167154637998</v>
      </c>
      <c r="V33" s="18">
        <v>3.708761214429062</v>
      </c>
      <c r="W33" s="8"/>
    </row>
    <row r="34" spans="1:23" hidden="1" x14ac:dyDescent="0.3">
      <c r="A34" s="19" t="s">
        <v>30</v>
      </c>
      <c r="B34" s="18">
        <f>'[1]Калькуляция с 01.05.2017'!C96</f>
        <v>0</v>
      </c>
      <c r="C34" s="20">
        <f t="shared" si="0"/>
        <v>0</v>
      </c>
      <c r="D34" s="20">
        <f t="shared" si="1"/>
        <v>0</v>
      </c>
      <c r="E34" s="18">
        <v>0</v>
      </c>
      <c r="F34" s="20">
        <v>0</v>
      </c>
      <c r="G34" s="20">
        <v>0</v>
      </c>
      <c r="H34" s="18">
        <v>0</v>
      </c>
      <c r="I34" s="28">
        <v>0</v>
      </c>
      <c r="J34" s="21">
        <v>0</v>
      </c>
      <c r="K34" s="18">
        <v>0</v>
      </c>
      <c r="L34" s="20">
        <v>0</v>
      </c>
      <c r="M34" s="20">
        <v>0</v>
      </c>
      <c r="N34" s="18">
        <v>0</v>
      </c>
      <c r="O34" s="18">
        <v>0</v>
      </c>
      <c r="P34" s="18">
        <v>0</v>
      </c>
      <c r="Q34" s="22">
        <v>0</v>
      </c>
      <c r="R34" s="22" t="e">
        <v>#DIV/0!</v>
      </c>
      <c r="S34" s="22">
        <v>0</v>
      </c>
      <c r="T34" s="18"/>
      <c r="U34" s="18">
        <v>0</v>
      </c>
      <c r="V34" s="18">
        <v>0</v>
      </c>
      <c r="W34" s="8"/>
    </row>
    <row r="35" spans="1:23" x14ac:dyDescent="0.3">
      <c r="A35" s="19" t="s">
        <v>31</v>
      </c>
      <c r="B35" s="18">
        <f>'[1]Калькуляция с 01.05.2017'!C95</f>
        <v>3813.24</v>
      </c>
      <c r="C35" s="20">
        <f t="shared" si="0"/>
        <v>15.326096130735872</v>
      </c>
      <c r="D35" s="20">
        <f t="shared" si="1"/>
        <v>0.37509060184412557</v>
      </c>
      <c r="E35" s="18">
        <v>574.94124000000011</v>
      </c>
      <c r="F35" s="20">
        <v>2.3856473088600385</v>
      </c>
      <c r="G35" s="20">
        <v>7.0125667218117735E-2</v>
      </c>
      <c r="H35" s="18">
        <v>599.66371332000006</v>
      </c>
      <c r="I35" s="28">
        <v>2.4882301431410201</v>
      </c>
      <c r="J35" s="21">
        <v>7.1520599625221337E-2</v>
      </c>
      <c r="K35" s="18">
        <v>603.4</v>
      </c>
      <c r="L35" s="20">
        <v>2.4964356285964096</v>
      </c>
      <c r="M35" s="20">
        <v>5.2576346511275823E-2</v>
      </c>
      <c r="N35" s="18">
        <v>591.95950070399999</v>
      </c>
      <c r="O35" s="18">
        <v>2.483395876416592</v>
      </c>
      <c r="P35" s="18">
        <v>7.1402757449695597E-2</v>
      </c>
      <c r="Q35" s="22">
        <v>591.95950070399999</v>
      </c>
      <c r="R35" s="22" t="e">
        <v>#DIV/0!</v>
      </c>
      <c r="S35" s="22">
        <v>6.429964349375826E-2</v>
      </c>
      <c r="T35" s="18">
        <v>591.95950070399999</v>
      </c>
      <c r="U35" s="18">
        <v>2.483395876416592</v>
      </c>
      <c r="V35" s="18">
        <v>7.5810318430023768E-2</v>
      </c>
      <c r="W35" s="8"/>
    </row>
    <row r="36" spans="1:23" x14ac:dyDescent="0.3">
      <c r="A36" s="19" t="s">
        <v>32</v>
      </c>
      <c r="B36" s="18">
        <f>'[1]Калькуляция с 01.05.2017'!C97</f>
        <v>9665.9500000000007</v>
      </c>
      <c r="C36" s="20">
        <f t="shared" si="0"/>
        <v>38.849188326694993</v>
      </c>
      <c r="D36" s="20">
        <f t="shared" si="1"/>
        <v>0.9507943383829045</v>
      </c>
      <c r="E36" s="18">
        <v>7509.7281200000007</v>
      </c>
      <c r="F36" s="20">
        <v>31.16068466361633</v>
      </c>
      <c r="G36" s="20">
        <v>0.91596263827180124</v>
      </c>
      <c r="H36" s="18">
        <v>7832.6464291600005</v>
      </c>
      <c r="I36" s="28">
        <v>32.50059410415183</v>
      </c>
      <c r="J36" s="21">
        <v>0.93418287087004936</v>
      </c>
      <c r="K36" s="18">
        <v>7881.51</v>
      </c>
      <c r="L36" s="20">
        <v>32.608025142755871</v>
      </c>
      <c r="M36" s="20">
        <v>0.68674345507471912</v>
      </c>
      <c r="N36" s="18">
        <v>7732.0160723519994</v>
      </c>
      <c r="O36" s="18">
        <v>32.437450210073159</v>
      </c>
      <c r="P36" s="18">
        <v>0.93264364801091404</v>
      </c>
      <c r="Q36" s="22">
        <v>7732.0160723519994</v>
      </c>
      <c r="R36" s="22" t="e">
        <v>#DIV/0!</v>
      </c>
      <c r="S36" s="22">
        <v>0.8398646805211808</v>
      </c>
      <c r="T36" s="18">
        <v>7732.0160723519994</v>
      </c>
      <c r="U36" s="18">
        <v>32.437450210073159</v>
      </c>
      <c r="V36" s="18">
        <v>0.99021402621962507</v>
      </c>
      <c r="W36" s="8"/>
    </row>
    <row r="37" spans="1:23" x14ac:dyDescent="0.3">
      <c r="A37" s="19" t="s">
        <v>33</v>
      </c>
      <c r="B37" s="18">
        <f>'[1]Калькуляция с 01.05.2017'!C98</f>
        <v>11093.280000000013</v>
      </c>
      <c r="C37" s="20">
        <f t="shared" si="0"/>
        <v>44.585883837673428</v>
      </c>
      <c r="D37" s="20">
        <f t="shared" si="1"/>
        <v>1.0911941214362084</v>
      </c>
      <c r="E37" s="18">
        <v>8842.9514400000007</v>
      </c>
      <c r="F37" s="20">
        <v>36.692729339116461</v>
      </c>
      <c r="G37" s="20">
        <v>1.0785760818051857</v>
      </c>
      <c r="H37" s="18">
        <v>9223.1983519200003</v>
      </c>
      <c r="I37" s="28">
        <v>38.270516700698472</v>
      </c>
      <c r="J37" s="21">
        <v>1.1000310039431411</v>
      </c>
      <c r="K37" s="18">
        <v>9280.74</v>
      </c>
      <c r="L37" s="20">
        <v>38.397033469903612</v>
      </c>
      <c r="M37" s="20">
        <v>0.80866324514593624</v>
      </c>
      <c r="N37" s="18">
        <v>9104.7028026239987</v>
      </c>
      <c r="O37" s="18">
        <v>38.196162692118172</v>
      </c>
      <c r="P37" s="18">
        <v>1.0982185184867872</v>
      </c>
      <c r="Q37" s="22">
        <v>9104.7028026239987</v>
      </c>
      <c r="R37" s="22" t="e">
        <v>#DIV/0!</v>
      </c>
      <c r="S37" s="22">
        <v>0.98896823791004496</v>
      </c>
      <c r="T37" s="18">
        <v>9104.7028026239987</v>
      </c>
      <c r="U37" s="18">
        <v>38.196162692118172</v>
      </c>
      <c r="V37" s="18">
        <v>1.1660095291262063</v>
      </c>
      <c r="W37" s="8"/>
    </row>
    <row r="38" spans="1:23" x14ac:dyDescent="0.3">
      <c r="A38" s="23" t="s">
        <v>34</v>
      </c>
      <c r="B38" s="24">
        <f>B39+B40+B41+B42+B43+B44</f>
        <v>188259.42</v>
      </c>
      <c r="C38" s="20">
        <f>C39+C40+C41+C42+C43+C44</f>
        <v>756.6484061943595</v>
      </c>
      <c r="D38" s="20">
        <f>D39+D40+D41+D42+D43+D44</f>
        <v>18.518199523404249</v>
      </c>
      <c r="E38" s="24">
        <v>158194.57341164001</v>
      </c>
      <c r="F38" s="20">
        <v>656.40874593678598</v>
      </c>
      <c r="G38" s="20">
        <v>19.295015279781914</v>
      </c>
      <c r="H38" s="24">
        <v>106456.4656683405</v>
      </c>
      <c r="I38" s="20">
        <v>441.72789002303534</v>
      </c>
      <c r="J38" s="20">
        <v>12.696833390881725</v>
      </c>
      <c r="K38" s="24">
        <v>195339.75</v>
      </c>
      <c r="L38" s="20">
        <v>808.17552466210725</v>
      </c>
      <c r="M38" s="20">
        <v>17.020633714660246</v>
      </c>
      <c r="N38" s="24">
        <v>106881.18791198879</v>
      </c>
      <c r="O38" s="18">
        <v>448.38929185438161</v>
      </c>
      <c r="P38" s="18">
        <v>12.892117665717034</v>
      </c>
      <c r="Q38" s="25">
        <v>106881.18791198879</v>
      </c>
      <c r="R38" s="22" t="e">
        <v>#DIV/0!</v>
      </c>
      <c r="S38" s="22">
        <v>11.609615642213861</v>
      </c>
      <c r="T38" s="24">
        <v>106881.18791198879</v>
      </c>
      <c r="U38" s="18">
        <v>448.38929185438161</v>
      </c>
      <c r="V38" s="18">
        <v>13.687924393730954</v>
      </c>
      <c r="W38" s="8"/>
    </row>
    <row r="39" spans="1:23" ht="28" x14ac:dyDescent="0.3">
      <c r="A39" s="19" t="s">
        <v>35</v>
      </c>
      <c r="B39" s="18">
        <f>'[1]Калькуляция с 01.05.2017'!C101</f>
        <v>11458.039999999999</v>
      </c>
      <c r="C39" s="20">
        <f t="shared" si="0"/>
        <v>46.051919761099967</v>
      </c>
      <c r="D39" s="20">
        <f t="shared" ref="D39:D45" si="2">B39/$B$55*100</f>
        <v>1.1270738583341371</v>
      </c>
      <c r="E39" s="18">
        <v>9735.7525336399995</v>
      </c>
      <c r="F39" s="20">
        <v>40.397296655229603</v>
      </c>
      <c r="G39" s="20">
        <v>1.187471161908624</v>
      </c>
      <c r="H39" s="18">
        <v>10138.810992586519</v>
      </c>
      <c r="I39" s="28">
        <v>42.069737699637969</v>
      </c>
      <c r="J39" s="21">
        <v>1.2092341516913137</v>
      </c>
      <c r="K39" s="18">
        <v>10108.42</v>
      </c>
      <c r="L39" s="20">
        <v>41.821378582725423</v>
      </c>
      <c r="M39" s="20">
        <v>0.88078189029086962</v>
      </c>
      <c r="N39" s="18">
        <v>3412.77</v>
      </c>
      <c r="O39" s="18">
        <v>14.317295245838402</v>
      </c>
      <c r="P39" s="18">
        <v>0.41165179079277348</v>
      </c>
      <c r="Q39" s="22">
        <v>3412.7700000000004</v>
      </c>
      <c r="R39" s="22" t="e">
        <v>#DIV/0!</v>
      </c>
      <c r="S39" s="22">
        <v>0.37070085717894558</v>
      </c>
      <c r="T39" s="18">
        <v>3412.77</v>
      </c>
      <c r="U39" s="18">
        <v>14.3172952458384</v>
      </c>
      <c r="V39" s="18">
        <v>0.43706229922949186</v>
      </c>
      <c r="W39" s="8"/>
    </row>
    <row r="40" spans="1:23" ht="28" x14ac:dyDescent="0.3">
      <c r="A40" s="19" t="s">
        <v>36</v>
      </c>
      <c r="B40" s="18">
        <f>'[1]Калькуляция с 01.05.2017'!C105</f>
        <v>2143.3000000000002</v>
      </c>
      <c r="C40" s="20">
        <f>B40/$B$16*1000</f>
        <v>8.6143074752719979</v>
      </c>
      <c r="D40" s="20">
        <f t="shared" si="2"/>
        <v>0.21082640666008814</v>
      </c>
      <c r="E40" s="18">
        <v>1851</v>
      </c>
      <c r="F40" s="20">
        <v>7.6804947383839268</v>
      </c>
      <c r="G40" s="20">
        <v>0.22576674099902089</v>
      </c>
      <c r="H40" s="18">
        <v>1851</v>
      </c>
      <c r="I40" s="28">
        <v>7.6804947383839268</v>
      </c>
      <c r="J40" s="21">
        <v>0.22076478360403967</v>
      </c>
      <c r="K40" s="18">
        <v>3267.88</v>
      </c>
      <c r="L40" s="20">
        <v>13.520139313850905</v>
      </c>
      <c r="M40" s="20">
        <v>0.2847417819643156</v>
      </c>
      <c r="N40" s="18">
        <v>2021.068</v>
      </c>
      <c r="O40" s="18">
        <v>8.4788096671958932</v>
      </c>
      <c r="P40" s="18">
        <v>0.24378327912926132</v>
      </c>
      <c r="Q40" s="22">
        <v>2021.068</v>
      </c>
      <c r="R40" s="22" t="e">
        <v>#DIV/0!</v>
      </c>
      <c r="S40" s="22">
        <v>0.21953182898845719</v>
      </c>
      <c r="T40" s="18">
        <v>2021.068</v>
      </c>
      <c r="U40" s="18">
        <v>8.4788096671958932</v>
      </c>
      <c r="V40" s="18">
        <v>0.25883157288043163</v>
      </c>
      <c r="W40" s="8"/>
    </row>
    <row r="41" spans="1:23" hidden="1" x14ac:dyDescent="0.3">
      <c r="A41" s="19" t="s">
        <v>37</v>
      </c>
      <c r="B41" s="18">
        <f>'[1]Калькуляция с 01.05.2017'!C106</f>
        <v>12303.53</v>
      </c>
      <c r="C41" s="20">
        <f>B41/$B$16*1000</f>
        <v>49.45009585743167</v>
      </c>
      <c r="D41" s="20">
        <f t="shared" si="2"/>
        <v>1.2102407591725817</v>
      </c>
      <c r="E41" s="18"/>
      <c r="F41" s="20"/>
      <c r="G41" s="20"/>
      <c r="H41" s="18"/>
      <c r="I41" s="28"/>
      <c r="J41" s="21"/>
      <c r="K41" s="18">
        <v>0</v>
      </c>
      <c r="L41" s="20">
        <v>0</v>
      </c>
      <c r="M41" s="20">
        <v>0</v>
      </c>
      <c r="N41" s="18"/>
      <c r="O41" s="18">
        <v>0</v>
      </c>
      <c r="P41" s="18">
        <v>0</v>
      </c>
      <c r="Q41" s="22"/>
      <c r="R41" s="22"/>
      <c r="S41" s="22"/>
      <c r="T41" s="18"/>
      <c r="U41" s="18">
        <v>0</v>
      </c>
      <c r="V41" s="18">
        <v>0</v>
      </c>
      <c r="W41" s="8"/>
    </row>
    <row r="42" spans="1:23" x14ac:dyDescent="0.3">
      <c r="A42" s="19" t="s">
        <v>38</v>
      </c>
      <c r="B42" s="18">
        <f>'[1]Калькуляция с 01.05.2017'!C107</f>
        <v>55752.23</v>
      </c>
      <c r="C42" s="20">
        <f t="shared" si="0"/>
        <v>224.07822127190957</v>
      </c>
      <c r="D42" s="20">
        <f t="shared" si="2"/>
        <v>5.4840863687709449</v>
      </c>
      <c r="E42" s="18">
        <v>48200.980878000002</v>
      </c>
      <c r="F42" s="20">
        <v>200.00398704398881</v>
      </c>
      <c r="G42" s="20">
        <v>5.8790806946419156</v>
      </c>
      <c r="H42" s="18">
        <v>50273.623055753997</v>
      </c>
      <c r="I42" s="28">
        <v>208.60415848688029</v>
      </c>
      <c r="J42" s="21">
        <v>5.9960267503482392</v>
      </c>
      <c r="K42" s="18">
        <v>50924.51</v>
      </c>
      <c r="L42" s="20">
        <v>210.6890307139777</v>
      </c>
      <c r="M42" s="20">
        <v>4.4372301685066802</v>
      </c>
      <c r="N42" s="18">
        <v>49627.729911988798</v>
      </c>
      <c r="O42" s="18">
        <v>208.19887116057319</v>
      </c>
      <c r="P42" s="18">
        <v>5.9861472912766684</v>
      </c>
      <c r="Q42" s="22">
        <v>49627.729911988798</v>
      </c>
      <c r="R42" s="22" t="e">
        <v>#DIV/0!</v>
      </c>
      <c r="S42" s="22">
        <v>5.3906480712791787</v>
      </c>
      <c r="T42" s="18">
        <v>49627.729911988798</v>
      </c>
      <c r="U42" s="18">
        <v>208.19887116057319</v>
      </c>
      <c r="V42" s="18">
        <v>6.3556611611312954</v>
      </c>
      <c r="W42" s="8"/>
    </row>
    <row r="43" spans="1:23" x14ac:dyDescent="0.3">
      <c r="A43" s="19" t="s">
        <v>39</v>
      </c>
      <c r="B43" s="18">
        <f>'[1]Калькуляция с 01.05.2017'!C108</f>
        <v>1535.5</v>
      </c>
      <c r="C43" s="20">
        <f t="shared" si="0"/>
        <v>6.1714501601643041</v>
      </c>
      <c r="D43" s="20">
        <f t="shared" si="2"/>
        <v>0.1510399605405521</v>
      </c>
      <c r="E43" s="18">
        <v>867.5</v>
      </c>
      <c r="F43" s="20">
        <v>3.5995835686375237</v>
      </c>
      <c r="G43" s="20">
        <v>0.10580910200791496</v>
      </c>
      <c r="H43" s="18">
        <v>867.5</v>
      </c>
      <c r="I43" s="28">
        <v>3.5995835686375237</v>
      </c>
      <c r="J43" s="21">
        <v>0.10346485671340055</v>
      </c>
      <c r="K43" s="18">
        <v>7775.49</v>
      </c>
      <c r="L43" s="20">
        <v>32.169390563134066</v>
      </c>
      <c r="M43" s="20">
        <v>0.67750556270295004</v>
      </c>
      <c r="N43" s="18">
        <v>2072.9499999999998</v>
      </c>
      <c r="O43" s="18">
        <v>8.6964656803302631</v>
      </c>
      <c r="P43" s="18">
        <v>0.25004133877286766</v>
      </c>
      <c r="Q43" s="22">
        <v>2072.9499999999998</v>
      </c>
      <c r="R43" s="22" t="e">
        <v>#DIV/0!</v>
      </c>
      <c r="S43" s="22">
        <v>0.22516733969446964</v>
      </c>
      <c r="T43" s="18">
        <v>2072.9499999999998</v>
      </c>
      <c r="U43" s="18">
        <v>8.6964656803302631</v>
      </c>
      <c r="V43" s="18">
        <v>0.26547593104363171</v>
      </c>
      <c r="W43" s="8"/>
    </row>
    <row r="44" spans="1:23" x14ac:dyDescent="0.3">
      <c r="A44" s="19" t="s">
        <v>40</v>
      </c>
      <c r="B44" s="18">
        <f>'[1]Калькуляция с 01.05.2017'!C109</f>
        <v>105066.82</v>
      </c>
      <c r="C44" s="20">
        <f>B44/$B$16*1000</f>
        <v>422.28241166848204</v>
      </c>
      <c r="D44" s="20">
        <f t="shared" si="2"/>
        <v>10.334932169925946</v>
      </c>
      <c r="E44" s="18">
        <v>97539.34</v>
      </c>
      <c r="F44" s="20">
        <v>404.72738393054613</v>
      </c>
      <c r="G44" s="20">
        <v>11.896887580224439</v>
      </c>
      <c r="H44" s="18">
        <v>43325.531619999994</v>
      </c>
      <c r="I44" s="28">
        <v>179.77391552949561</v>
      </c>
      <c r="J44" s="21">
        <v>5.167342848524731</v>
      </c>
      <c r="K44" s="18">
        <v>123263.45</v>
      </c>
      <c r="L44" s="20">
        <v>509.97558548841914</v>
      </c>
      <c r="M44" s="20">
        <v>10.74037431119543</v>
      </c>
      <c r="N44" s="18">
        <v>49746.67</v>
      </c>
      <c r="O44" s="18">
        <v>208.69785010044387</v>
      </c>
      <c r="P44" s="18">
        <v>6.0004939657454619</v>
      </c>
      <c r="Q44" s="22">
        <v>49746.67</v>
      </c>
      <c r="R44" s="22" t="e">
        <v>#DIV/0!</v>
      </c>
      <c r="S44" s="22">
        <v>5.4035675450728098</v>
      </c>
      <c r="T44" s="18">
        <v>49746.67</v>
      </c>
      <c r="U44" s="18">
        <v>208.69785010044387</v>
      </c>
      <c r="V44" s="18">
        <v>6.370893429446105</v>
      </c>
      <c r="W44" s="8"/>
    </row>
    <row r="45" spans="1:23" s="27" customFormat="1" x14ac:dyDescent="0.3">
      <c r="A45" s="10" t="s">
        <v>41</v>
      </c>
      <c r="B45" s="29">
        <f>'[1]Калькуляция с 01.05.2017'!C112</f>
        <v>12322.259999999998</v>
      </c>
      <c r="C45" s="20">
        <f t="shared" si="0"/>
        <v>49.525375089929135</v>
      </c>
      <c r="D45" s="20">
        <f t="shared" si="2"/>
        <v>1.2120831417586606</v>
      </c>
      <c r="E45" s="29">
        <v>295.53030000000001</v>
      </c>
      <c r="F45" s="20">
        <v>1.2262662961550639</v>
      </c>
      <c r="G45" s="20">
        <v>3.604587395865097E-2</v>
      </c>
      <c r="H45" s="29">
        <v>308.2381029</v>
      </c>
      <c r="I45" s="28">
        <v>1.2789957468897317</v>
      </c>
      <c r="J45" s="21">
        <v>3.6762894697589525E-2</v>
      </c>
      <c r="K45" s="29">
        <v>23216.03</v>
      </c>
      <c r="L45" s="20">
        <v>96.051250325759199</v>
      </c>
      <c r="M45" s="20">
        <v>2.0228936657212047</v>
      </c>
      <c r="N45" s="24">
        <v>17468.700590380384</v>
      </c>
      <c r="O45" s="18">
        <v>73.284910472615351</v>
      </c>
      <c r="P45" s="18">
        <v>2.1070924442177072</v>
      </c>
      <c r="Q45" s="25">
        <v>316.39686841133329</v>
      </c>
      <c r="R45" s="22" t="e">
        <v>#DIV/0!</v>
      </c>
      <c r="S45" s="22">
        <v>3.4367563688386643E-2</v>
      </c>
      <c r="T45" s="24">
        <v>17468.700590380384</v>
      </c>
      <c r="U45" s="18">
        <v>73.284910472615351</v>
      </c>
      <c r="V45" s="18">
        <v>2.2371593879995522</v>
      </c>
      <c r="W45" s="26"/>
    </row>
    <row r="46" spans="1:23" s="27" customFormat="1" ht="28" x14ac:dyDescent="0.3">
      <c r="A46" s="23" t="s">
        <v>42</v>
      </c>
      <c r="B46" s="24"/>
      <c r="C46" s="20"/>
      <c r="D46" s="20"/>
      <c r="E46" s="24"/>
      <c r="F46" s="20"/>
      <c r="G46" s="20"/>
      <c r="H46" s="24"/>
      <c r="I46" s="28"/>
      <c r="J46" s="21"/>
      <c r="K46" s="24"/>
      <c r="L46" s="20"/>
      <c r="M46" s="20"/>
      <c r="N46" s="24"/>
      <c r="O46" s="18"/>
      <c r="P46" s="18"/>
      <c r="Q46" s="25"/>
      <c r="R46" s="22"/>
      <c r="S46" s="22"/>
      <c r="T46" s="30"/>
      <c r="U46" s="18"/>
      <c r="V46" s="18"/>
      <c r="W46" s="26"/>
    </row>
    <row r="47" spans="1:23" x14ac:dyDescent="0.3">
      <c r="A47" s="31" t="s">
        <v>43</v>
      </c>
      <c r="B47" s="18">
        <f>'[1]Калькуляция с 01.05.2017'!C119</f>
        <v>30879.22</v>
      </c>
      <c r="C47" s="20">
        <f t="shared" si="0"/>
        <v>124.10912876245443</v>
      </c>
      <c r="D47" s="20">
        <f>B47/$B$55*100</f>
        <v>3.0374445915486992</v>
      </c>
      <c r="E47" s="18"/>
      <c r="F47" s="20"/>
      <c r="G47" s="20"/>
      <c r="H47" s="18">
        <v>44036.687999999995</v>
      </c>
      <c r="I47" s="28">
        <v>182.72477065362213</v>
      </c>
      <c r="J47" s="21">
        <v>5.2521609383893084</v>
      </c>
      <c r="K47" s="18">
        <v>174034.66</v>
      </c>
      <c r="L47" s="20">
        <v>720.03037095568845</v>
      </c>
      <c r="M47" s="20">
        <v>15.164246916029292</v>
      </c>
      <c r="N47" s="18">
        <v>129713.34</v>
      </c>
      <c r="O47" s="18">
        <v>526.15154072324196</v>
      </c>
      <c r="P47" s="18">
        <v>15.127942830546564</v>
      </c>
      <c r="Q47" s="22">
        <v>129713.34</v>
      </c>
      <c r="R47" s="22" t="e">
        <v>#DIV/0!</v>
      </c>
      <c r="S47" s="22">
        <v>14.089682669955492</v>
      </c>
      <c r="T47" s="18">
        <v>129713.34</v>
      </c>
      <c r="U47" s="18">
        <v>544.17502090789003</v>
      </c>
      <c r="V47" s="18">
        <v>16.611963484540947</v>
      </c>
      <c r="W47" s="8"/>
    </row>
    <row r="48" spans="1:23" s="27" customFormat="1" x14ac:dyDescent="0.3">
      <c r="A48" s="31" t="s">
        <v>44</v>
      </c>
      <c r="B48" s="18">
        <f>'[1]Калькуляция с 01.05.2017'!C120</f>
        <v>0</v>
      </c>
      <c r="C48" s="20">
        <f t="shared" si="0"/>
        <v>0</v>
      </c>
      <c r="D48" s="20">
        <f>B48/$B$55*100</f>
        <v>0</v>
      </c>
      <c r="E48" s="18">
        <v>0</v>
      </c>
      <c r="F48" s="20">
        <v>0</v>
      </c>
      <c r="G48" s="20">
        <v>0</v>
      </c>
      <c r="H48" s="24"/>
      <c r="I48" s="28">
        <v>0</v>
      </c>
      <c r="J48" s="21">
        <v>0</v>
      </c>
      <c r="K48" s="18">
        <v>0</v>
      </c>
      <c r="L48" s="20">
        <v>0</v>
      </c>
      <c r="M48" s="20">
        <v>0</v>
      </c>
      <c r="N48" s="18">
        <v>108735.8</v>
      </c>
      <c r="O48" s="18">
        <v>438.14631181042506</v>
      </c>
      <c r="P48" s="18">
        <v>12.597610846813861</v>
      </c>
      <c r="Q48" s="25"/>
      <c r="R48" s="22" t="e">
        <v>#DIV/0!</v>
      </c>
      <c r="S48" s="22">
        <v>0</v>
      </c>
      <c r="T48" s="18">
        <v>108735.8</v>
      </c>
      <c r="U48" s="18">
        <v>456.16978360464822</v>
      </c>
      <c r="V48" s="18">
        <v>13.925438502025681</v>
      </c>
      <c r="W48" s="26"/>
    </row>
    <row r="49" spans="1:23" s="27" customFormat="1" ht="28" x14ac:dyDescent="0.3">
      <c r="A49" s="32" t="s">
        <v>45</v>
      </c>
      <c r="B49" s="18"/>
      <c r="C49" s="20"/>
      <c r="D49" s="20"/>
      <c r="E49" s="18"/>
      <c r="F49" s="20"/>
      <c r="G49" s="20"/>
      <c r="H49" s="24"/>
      <c r="I49" s="28"/>
      <c r="J49" s="21"/>
      <c r="K49" s="18"/>
      <c r="L49" s="20"/>
      <c r="M49" s="20"/>
      <c r="N49" s="18"/>
      <c r="O49" s="18"/>
      <c r="P49" s="18"/>
      <c r="Q49" s="25"/>
      <c r="R49" s="22"/>
      <c r="S49" s="22"/>
      <c r="T49" s="24">
        <v>-48200</v>
      </c>
      <c r="U49" s="18">
        <v>-202.20924083644985</v>
      </c>
      <c r="V49" s="18">
        <v>-6.1728164578513951</v>
      </c>
      <c r="W49" s="26"/>
    </row>
    <row r="50" spans="1:23" s="27" customFormat="1" x14ac:dyDescent="0.3">
      <c r="A50" s="31" t="s">
        <v>46</v>
      </c>
      <c r="B50" s="18"/>
      <c r="C50" s="20"/>
      <c r="D50" s="20"/>
      <c r="E50" s="18"/>
      <c r="F50" s="20"/>
      <c r="G50" s="20"/>
      <c r="H50" s="24"/>
      <c r="I50" s="28"/>
      <c r="J50" s="21"/>
      <c r="K50" s="18"/>
      <c r="L50" s="20"/>
      <c r="M50" s="20"/>
      <c r="N50" s="18"/>
      <c r="O50" s="18"/>
      <c r="P50" s="18"/>
      <c r="Q50" s="25"/>
      <c r="R50" s="22"/>
      <c r="S50" s="22"/>
      <c r="T50" s="18">
        <v>-10400</v>
      </c>
      <c r="U50" s="18"/>
      <c r="V50" s="18"/>
      <c r="W50" s="26"/>
    </row>
    <row r="51" spans="1:23" s="27" customFormat="1" ht="18.75" customHeight="1" x14ac:dyDescent="0.3">
      <c r="A51" s="31" t="s">
        <v>47</v>
      </c>
      <c r="B51" s="18"/>
      <c r="C51" s="20"/>
      <c r="D51" s="20"/>
      <c r="E51" s="18"/>
      <c r="F51" s="20"/>
      <c r="G51" s="20"/>
      <c r="H51" s="24"/>
      <c r="I51" s="28"/>
      <c r="J51" s="21"/>
      <c r="K51" s="18"/>
      <c r="L51" s="20"/>
      <c r="M51" s="20"/>
      <c r="N51" s="18"/>
      <c r="O51" s="18"/>
      <c r="P51" s="18"/>
      <c r="Q51" s="25"/>
      <c r="R51" s="22"/>
      <c r="S51" s="22"/>
      <c r="T51" s="18">
        <v>-37800</v>
      </c>
      <c r="U51" s="18"/>
      <c r="V51" s="18"/>
      <c r="W51" s="26"/>
    </row>
    <row r="52" spans="1:23" s="27" customFormat="1" ht="18.75" hidden="1" customHeight="1" x14ac:dyDescent="0.3">
      <c r="A52" s="32" t="s">
        <v>48</v>
      </c>
      <c r="B52" s="18"/>
      <c r="C52" s="20"/>
      <c r="D52" s="20"/>
      <c r="E52" s="18"/>
      <c r="F52" s="20"/>
      <c r="G52" s="20"/>
      <c r="H52" s="24"/>
      <c r="I52" s="28"/>
      <c r="J52" s="21"/>
      <c r="K52" s="18"/>
      <c r="L52" s="20"/>
      <c r="M52" s="20"/>
      <c r="N52" s="18"/>
      <c r="O52" s="18"/>
      <c r="P52" s="18"/>
      <c r="Q52" s="25"/>
      <c r="R52" s="22"/>
      <c r="S52" s="22"/>
      <c r="T52" s="24"/>
      <c r="U52" s="18">
        <v>0</v>
      </c>
      <c r="V52" s="18">
        <v>0</v>
      </c>
      <c r="W52" s="26"/>
    </row>
    <row r="53" spans="1:23" s="27" customFormat="1" ht="18.75" hidden="1" customHeight="1" x14ac:dyDescent="0.3">
      <c r="A53" s="31" t="s">
        <v>49</v>
      </c>
      <c r="B53" s="18"/>
      <c r="C53" s="20"/>
      <c r="D53" s="20"/>
      <c r="E53" s="18"/>
      <c r="F53" s="20"/>
      <c r="G53" s="20"/>
      <c r="H53" s="24"/>
      <c r="I53" s="28"/>
      <c r="J53" s="21"/>
      <c r="K53" s="18"/>
      <c r="L53" s="20"/>
      <c r="M53" s="20"/>
      <c r="N53" s="18"/>
      <c r="O53" s="18"/>
      <c r="P53" s="18"/>
      <c r="Q53" s="25"/>
      <c r="R53" s="22"/>
      <c r="S53" s="22"/>
      <c r="T53" s="18"/>
      <c r="U53" s="18"/>
      <c r="V53" s="18"/>
      <c r="W53" s="26"/>
    </row>
    <row r="54" spans="1:23" s="27" customFormat="1" ht="18.75" hidden="1" customHeight="1" x14ac:dyDescent="0.3">
      <c r="A54" s="31" t="s">
        <v>50</v>
      </c>
      <c r="B54" s="18"/>
      <c r="C54" s="20"/>
      <c r="D54" s="20"/>
      <c r="E54" s="18"/>
      <c r="F54" s="20"/>
      <c r="G54" s="20"/>
      <c r="H54" s="24"/>
      <c r="I54" s="28"/>
      <c r="J54" s="21"/>
      <c r="K54" s="18"/>
      <c r="L54" s="20"/>
      <c r="M54" s="20"/>
      <c r="N54" s="18"/>
      <c r="O54" s="18"/>
      <c r="P54" s="18"/>
      <c r="Q54" s="25"/>
      <c r="R54" s="22"/>
      <c r="S54" s="22"/>
      <c r="T54" s="18"/>
      <c r="U54" s="18"/>
      <c r="V54" s="18"/>
      <c r="W54" s="26"/>
    </row>
    <row r="55" spans="1:23" s="27" customFormat="1" ht="25.5" customHeight="1" x14ac:dyDescent="0.3">
      <c r="A55" s="33" t="s">
        <v>51</v>
      </c>
      <c r="B55" s="29">
        <f>B23+B28+B38+B45+B47-B48</f>
        <v>1016618.38</v>
      </c>
      <c r="C55" s="20">
        <f>C23+C28+C38+C45+C47-C48</f>
        <v>4085.9717773213774</v>
      </c>
      <c r="D55" s="20">
        <f>D23+D28+D38+D45+D47-D48</f>
        <v>100</v>
      </c>
      <c r="E55" s="29">
        <v>819872.75530899724</v>
      </c>
      <c r="F55" s="20">
        <v>3401.9602286845416</v>
      </c>
      <c r="G55" s="20">
        <v>100</v>
      </c>
      <c r="H55" s="29">
        <v>838448.94542597211</v>
      </c>
      <c r="I55" s="20">
        <v>3479.0398237426962</v>
      </c>
      <c r="J55" s="20">
        <v>100</v>
      </c>
      <c r="K55" s="34">
        <v>1147664.3776885322</v>
      </c>
      <c r="L55" s="20">
        <v>4748.2105438060626</v>
      </c>
      <c r="M55" s="20">
        <v>100</v>
      </c>
      <c r="N55" s="24">
        <v>829042.91353319946</v>
      </c>
      <c r="O55" s="18">
        <v>3478.0111652777332</v>
      </c>
      <c r="P55" s="18">
        <v>100</v>
      </c>
      <c r="Q55" s="25">
        <v>920626.41181123035</v>
      </c>
      <c r="R55" s="22" t="e">
        <v>#DIV/0!</v>
      </c>
      <c r="S55" s="22">
        <v>106.02449783781466</v>
      </c>
      <c r="T55" s="24">
        <v>780842.91553319932</v>
      </c>
      <c r="U55" s="18">
        <v>3275.8019328317087</v>
      </c>
      <c r="V55" s="18">
        <v>100</v>
      </c>
      <c r="W55" s="35">
        <v>-5.8139328149591591</v>
      </c>
    </row>
    <row r="56" spans="1:23" s="27" customFormat="1" ht="16.5" customHeight="1" x14ac:dyDescent="0.3">
      <c r="A56" s="36" t="s">
        <v>52</v>
      </c>
      <c r="B56" s="37"/>
      <c r="C56" s="38">
        <f>'[1]Калькуляция с 01.05.2017'!C131</f>
        <v>4085.9717773213779</v>
      </c>
      <c r="D56" s="38"/>
      <c r="E56" s="38"/>
      <c r="F56" s="28"/>
      <c r="G56" s="28"/>
      <c r="H56" s="14"/>
      <c r="I56" s="28"/>
      <c r="J56" s="28"/>
      <c r="K56" s="28"/>
      <c r="L56" s="38">
        <v>4752.2299999999996</v>
      </c>
      <c r="M56" s="28"/>
      <c r="N56" s="18"/>
      <c r="O56" s="18"/>
      <c r="P56" s="18"/>
      <c r="Q56" s="22"/>
      <c r="R56" s="22"/>
      <c r="S56" s="39"/>
      <c r="T56" s="30"/>
      <c r="U56" s="30"/>
      <c r="V56" s="30"/>
      <c r="W56" s="26"/>
    </row>
    <row r="57" spans="1:23" x14ac:dyDescent="0.3">
      <c r="A57" s="40" t="s">
        <v>57</v>
      </c>
      <c r="B57" s="5"/>
      <c r="C57" s="38"/>
      <c r="D57" s="28"/>
      <c r="E57" s="28"/>
      <c r="F57" s="38">
        <v>3354.64</v>
      </c>
      <c r="G57" s="38"/>
      <c r="H57" s="41"/>
      <c r="I57" s="38">
        <v>3472.9405717113536</v>
      </c>
      <c r="J57" s="38"/>
      <c r="K57" s="38"/>
      <c r="L57" s="38"/>
      <c r="M57" s="38"/>
      <c r="N57" s="30"/>
      <c r="O57" s="30">
        <v>3472.944</v>
      </c>
      <c r="P57" s="30"/>
      <c r="Q57" s="39"/>
      <c r="R57" s="39">
        <v>3488.1887017897102</v>
      </c>
      <c r="S57" s="22"/>
      <c r="T57" s="18"/>
      <c r="U57" s="30"/>
      <c r="V57" s="18"/>
      <c r="W57" s="8"/>
    </row>
    <row r="58" spans="1:23" x14ac:dyDescent="0.3">
      <c r="A58" s="42" t="s">
        <v>56</v>
      </c>
      <c r="B58" s="47"/>
      <c r="C58" s="38"/>
      <c r="D58" s="28"/>
      <c r="E58" s="28"/>
      <c r="F58" s="38"/>
      <c r="G58" s="38"/>
      <c r="H58" s="41"/>
      <c r="I58" s="38"/>
      <c r="J58" s="38"/>
      <c r="K58" s="38"/>
      <c r="L58" s="38"/>
      <c r="M58" s="38"/>
      <c r="N58" s="30"/>
      <c r="O58" s="30">
        <v>3485.450004962338</v>
      </c>
      <c r="P58" s="30"/>
      <c r="Q58" s="39"/>
      <c r="R58" s="39"/>
      <c r="S58" s="22"/>
      <c r="T58" s="18"/>
      <c r="U58" s="30"/>
      <c r="V58" s="18"/>
      <c r="W58" s="48"/>
    </row>
    <row r="59" spans="1:23" x14ac:dyDescent="0.3">
      <c r="A59" s="42" t="s">
        <v>53</v>
      </c>
      <c r="B59" s="47"/>
      <c r="C59" s="38"/>
      <c r="D59" s="28"/>
      <c r="E59" s="28"/>
      <c r="F59" s="38"/>
      <c r="G59" s="38"/>
      <c r="H59" s="41"/>
      <c r="I59" s="38"/>
      <c r="J59" s="38"/>
      <c r="K59" s="38"/>
      <c r="L59" s="38"/>
      <c r="M59" s="38"/>
      <c r="N59" s="30"/>
      <c r="O59" s="30"/>
      <c r="P59" s="30"/>
      <c r="Q59" s="39"/>
      <c r="R59" s="39"/>
      <c r="S59" s="22"/>
      <c r="T59" s="18"/>
      <c r="U59" s="30">
        <v>3472.944</v>
      </c>
      <c r="V59" s="18"/>
      <c r="W59" s="48"/>
    </row>
    <row r="60" spans="1:23" x14ac:dyDescent="0.3">
      <c r="A60" s="42" t="s">
        <v>54</v>
      </c>
      <c r="B60" s="5"/>
      <c r="C60" s="38"/>
      <c r="D60" s="28"/>
      <c r="E60" s="28"/>
      <c r="F60" s="38">
        <v>3472.9405717113536</v>
      </c>
      <c r="G60" s="38"/>
      <c r="H60" s="41"/>
      <c r="I60" s="38">
        <v>3488.1887017897102</v>
      </c>
      <c r="J60" s="38"/>
      <c r="K60" s="38"/>
      <c r="L60" s="38"/>
      <c r="M60" s="38"/>
      <c r="N60" s="30"/>
      <c r="O60" s="30"/>
      <c r="P60" s="30"/>
      <c r="Q60" s="39"/>
      <c r="R60" s="39">
        <v>3634.1496626189351</v>
      </c>
      <c r="S60" s="22"/>
      <c r="T60" s="18"/>
      <c r="U60" s="30">
        <v>3014.4740763528112</v>
      </c>
      <c r="V60" s="18"/>
      <c r="W60" s="35">
        <v>-13.201189643345501</v>
      </c>
    </row>
    <row r="61" spans="1:23" hidden="1" x14ac:dyDescent="0.3">
      <c r="A61" s="12" t="s">
        <v>55</v>
      </c>
      <c r="B61" s="12"/>
      <c r="C61" s="12"/>
      <c r="D61" s="12"/>
      <c r="E61" s="12"/>
      <c r="F61" s="12"/>
      <c r="G61" s="12"/>
      <c r="H61" s="43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2"/>
      <c r="U61" s="44" t="e">
        <f>U60/U57*100-100</f>
        <v>#DIV/0!</v>
      </c>
      <c r="V61" s="12"/>
      <c r="W61" s="8"/>
    </row>
    <row r="62" spans="1:23" ht="15.5" x14ac:dyDescent="0.35">
      <c r="A62" s="45"/>
      <c r="O62" s="45"/>
      <c r="P62" s="45"/>
    </row>
    <row r="64" spans="1:23" x14ac:dyDescent="0.3">
      <c r="C64" s="46">
        <f>B55/B16*1000</f>
        <v>4085.9717773213779</v>
      </c>
      <c r="H64" s="1"/>
    </row>
  </sheetData>
  <mergeCells count="14">
    <mergeCell ref="K8:M8"/>
    <mergeCell ref="N8:P8"/>
    <mergeCell ref="W8:W9"/>
    <mergeCell ref="H1:S1"/>
    <mergeCell ref="T2:W2"/>
    <mergeCell ref="A4:V4"/>
    <mergeCell ref="A8:A9"/>
    <mergeCell ref="E8:E9"/>
    <mergeCell ref="F8:F9"/>
    <mergeCell ref="G8:G9"/>
    <mergeCell ref="H8:H9"/>
    <mergeCell ref="I8:I9"/>
    <mergeCell ref="J8:J9"/>
    <mergeCell ref="T8:U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2017-05-02T10:10:21Z</dcterms:modified>
</cp:coreProperties>
</file>