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16" windowWidth="15576" windowHeight="9012" activeTab="4"/>
  </bookViews>
  <sheets>
    <sheet name="Приложение 1" sheetId="1" r:id="rId1"/>
    <sheet name="Приложение2" sheetId="15" r:id="rId2"/>
    <sheet name="Приложение3" sheetId="3" r:id="rId3"/>
    <sheet name="Приложение4" sheetId="4" r:id="rId4"/>
    <sheet name="Приложение5" sheetId="12" r:id="rId5"/>
  </sheets>
  <definedNames>
    <definedName name="_Таблица_6" localSheetId="3">Приложение4!$N$1</definedName>
    <definedName name="_Таблица_7" localSheetId="3">Приложение4!#REF!</definedName>
    <definedName name="OLE_LINK2" localSheetId="1">Приложение2!$B$71</definedName>
    <definedName name="_xlnm.Print_Titles" localSheetId="0">'Приложение 1'!$5:$5</definedName>
    <definedName name="_xlnm.Print_Titles" localSheetId="1">Приложение2!$6:$6</definedName>
    <definedName name="_xlnm.Print_Titles" localSheetId="2">Приложение3!$7:$7</definedName>
    <definedName name="_xlnm.Print_Titles" localSheetId="3">Приложение4!$7:$7</definedName>
    <definedName name="_xlnm.Print_Titles" localSheetId="4">Приложение5!$6:$6</definedName>
    <definedName name="_xlnm.Print_Area" localSheetId="1">Приложение2!$A$1:$N$85</definedName>
    <definedName name="_xlnm.Print_Area" localSheetId="2">Приложение3!$A$3:$E$36</definedName>
    <definedName name="_xlnm.Print_Area" localSheetId="3">Приложение4!$A$1:$AI$77</definedName>
  </definedNames>
  <calcPr calcId="125725"/>
</workbook>
</file>

<file path=xl/calcChain.xml><?xml version="1.0" encoding="utf-8"?>
<calcChain xmlns="http://schemas.openxmlformats.org/spreadsheetml/2006/main">
  <c r="E17" i="12"/>
  <c r="F12" l="1"/>
  <c r="J15" i="4"/>
  <c r="I15"/>
  <c r="N10" i="1"/>
  <c r="K15" i="4" l="1"/>
  <c r="L15"/>
  <c r="M15"/>
  <c r="N15"/>
  <c r="H15"/>
  <c r="N48" i="1" l="1"/>
  <c r="N47"/>
  <c r="N60"/>
  <c r="N61"/>
  <c r="N62"/>
  <c r="N43"/>
  <c r="N41"/>
  <c r="N40"/>
  <c r="N39"/>
  <c r="G26" i="12" l="1"/>
  <c r="F26"/>
  <c r="E26"/>
  <c r="G13"/>
  <c r="E13"/>
  <c r="G30" l="1"/>
  <c r="G12" l="1"/>
  <c r="H12"/>
  <c r="I12"/>
  <c r="J12"/>
  <c r="K12"/>
  <c r="E12"/>
  <c r="N12" i="4" l="1"/>
  <c r="M12"/>
  <c r="L12"/>
  <c r="K12"/>
  <c r="K30" i="12"/>
  <c r="J30"/>
  <c r="I30"/>
  <c r="H30"/>
  <c r="E30"/>
  <c r="E29" l="1"/>
  <c r="W53" i="4"/>
  <c r="H73" l="1"/>
  <c r="J73"/>
  <c r="J67" s="1"/>
  <c r="I73"/>
  <c r="I67" s="1"/>
  <c r="H67"/>
  <c r="H9"/>
  <c r="I9"/>
  <c r="J9"/>
  <c r="K9"/>
  <c r="L9"/>
  <c r="M9"/>
  <c r="N9"/>
  <c r="H41"/>
  <c r="I41"/>
  <c r="J41"/>
  <c r="K41"/>
  <c r="L41"/>
  <c r="M41"/>
  <c r="N41"/>
  <c r="H59"/>
  <c r="I59"/>
  <c r="J59"/>
  <c r="K59"/>
  <c r="L59"/>
  <c r="M59"/>
  <c r="N59"/>
  <c r="K73"/>
  <c r="K67" s="1"/>
  <c r="L73"/>
  <c r="L67" s="1"/>
  <c r="M73"/>
  <c r="M67" s="1"/>
  <c r="N73"/>
  <c r="N67" s="1"/>
  <c r="N8" i="1"/>
  <c r="N11"/>
  <c r="N22"/>
  <c r="W44" i="4"/>
  <c r="W11"/>
  <c r="W12"/>
  <c r="E10" i="12"/>
  <c r="F10"/>
  <c r="G10"/>
  <c r="H10"/>
  <c r="I10"/>
  <c r="J10"/>
  <c r="K10"/>
  <c r="E9"/>
  <c r="F9"/>
  <c r="G9"/>
  <c r="H9"/>
  <c r="I9"/>
  <c r="J9"/>
  <c r="K9"/>
  <c r="W16" i="4"/>
  <c r="F8" i="12"/>
  <c r="G8"/>
  <c r="H8"/>
  <c r="I8"/>
  <c r="J8"/>
  <c r="K8"/>
  <c r="E8"/>
  <c r="F29"/>
  <c r="G29"/>
  <c r="H29"/>
  <c r="I29"/>
  <c r="J29"/>
  <c r="K29"/>
  <c r="F25"/>
  <c r="G25"/>
  <c r="H25"/>
  <c r="I25"/>
  <c r="J25"/>
  <c r="K25"/>
  <c r="E25"/>
  <c r="K21"/>
  <c r="J21"/>
  <c r="I21"/>
  <c r="H21"/>
  <c r="G21"/>
  <c r="F21"/>
  <c r="E21"/>
  <c r="F17"/>
  <c r="G17"/>
  <c r="H17"/>
  <c r="I17"/>
  <c r="J17"/>
  <c r="K17"/>
  <c r="N119" i="1"/>
  <c r="N118"/>
  <c r="N117"/>
  <c r="N111"/>
  <c r="N110"/>
  <c r="N98"/>
  <c r="N94"/>
  <c r="N92"/>
  <c r="N89"/>
  <c r="N88"/>
  <c r="N85"/>
  <c r="P61" i="4"/>
  <c r="P62"/>
  <c r="I7" i="12" l="1"/>
  <c r="M8" i="4"/>
  <c r="L8"/>
  <c r="H8"/>
  <c r="I8"/>
  <c r="K8"/>
  <c r="J7" i="12"/>
  <c r="F7"/>
  <c r="N8" i="4"/>
  <c r="J8"/>
  <c r="E7" i="12"/>
  <c r="H7"/>
  <c r="K7"/>
  <c r="G7"/>
  <c r="P59" i="4"/>
  <c r="W41"/>
  <c r="W9"/>
  <c r="W8" l="1"/>
</calcChain>
</file>

<file path=xl/sharedStrings.xml><?xml version="1.0" encoding="utf-8"?>
<sst xmlns="http://schemas.openxmlformats.org/spreadsheetml/2006/main" count="1302" uniqueCount="689">
  <si>
    <r>
      <t>Задача 1. Создание благоприятного инвестиционного климата, в том числе  за счет внедрения Стандарта деятельности органов исполнительной власти субъекта Российской Федерации по обеспечению благоприятного инвестиционного климата в регионе, создания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зон территориального развития и активизации использования механизмов государственно-частного партнерства, совершенствования и обеспечения функционирования системы поддержки и сопровождения инвестиционных проектов, улучшения информационного обеспечения инвестиционного процесса и развития инвестиционного имиджа республики</t>
    </r>
  </si>
  <si>
    <t>объем привлеченных кредитов на финансирование инвестиционных проектов за счет предоставления субсидий из бюджета Республики Карелия на частичное возмещение затрат по уплате процентов (в условиях I полугодия 2013 года, подлежат корректировке с учетом изменения ставки рефинансирования, условий предоставления поддержки)</t>
  </si>
  <si>
    <t>удельный вес закупок, товаров, работ, услуг для обеспечения государственных и муниципальных нужд, размещенных с нарушениями, к общему количеству проверенных государственных и муниципальных закупок</t>
  </si>
  <si>
    <t>диалог между всеми участниками инновационного процесса (власть-наука-бизнес), выработка единой политики развития инновационного развития республики, популяризация инновационной деятельности</t>
  </si>
  <si>
    <t>отсутствие единой политики инновационного развития республики, диалога между всеми участниками инновационного процесса (власть-наука-бизнес), популяризации инновационной деятельности</t>
  </si>
  <si>
    <t>Основное мероприятие 3.12</t>
  </si>
  <si>
    <t>поддержка субъектов инновационной деятельности в продвижении, обучении, маркетинге, эффективном использовании современных информационных технологий, развитии межрегиональных и международных связей на основе применения информационных и коммуникационных технологий</t>
  </si>
  <si>
    <t>замедление развития инновационной деятельности в Республике Карелия</t>
  </si>
  <si>
    <t>Основное мероприятие 3.13</t>
  </si>
  <si>
    <t>популяризация  инновационной деятельности среди субъектов малого и среднего предпринимательства, определение лучших проектов</t>
  </si>
  <si>
    <t>отсутствие диалога между властью и бизнесом, популяризации инновационной деятельности</t>
  </si>
  <si>
    <t>Основное мероприятие 3.14</t>
  </si>
  <si>
    <t>продвижение на региональные и международные рынки продукции, товаров и услуг действующих инновационных компаний с компенсацией затрат на участие в мероприятиях</t>
  </si>
  <si>
    <t>незначительное продвижение на региональные и международные рынки продукции, товаров и услуг действующих инновационных компаний</t>
  </si>
  <si>
    <t>Основное мероприятие 4.1</t>
  </si>
  <si>
    <t xml:space="preserve">обеспечение координации действий органов исполнительной власти Республики Карелия и органов местного самоуправления в Республике Карелия по реализации мероприятий по повышению качества и доступности государственных и муниципальных услуг  </t>
  </si>
  <si>
    <t xml:space="preserve">невыполнение  органами исполнительной власти Республики Карелия и органами местного самоуправления в Республике Карелия мероприятий административной реформы, несогласованность действий органов исполнительной  власти Республики Карелия и органов местного самоуправления в Республике Карелия по реализации мероприятий по повышению качества и доступности государственных и муниципальных услуг </t>
  </si>
  <si>
    <t>реализация данного основного мероприятия будет способствовать достижению значений показателя 43</t>
  </si>
  <si>
    <t>реализация данного основного мероприятия будет способствовать достижению значений показателя 44</t>
  </si>
  <si>
    <t>Основное мероприятие 4.2</t>
  </si>
  <si>
    <t>наличие в открытом доступе на Официальном интернет-портале Республики Карелия в разделе «Административная реформа» актуальной информации о государственных услугах, предоставляемых органами исполнительной  власти Республики Карелия, и услугах, предоставляемых учреждениями, подведомственными органам исполнительной власти Республики Карелия</t>
  </si>
  <si>
    <t>отсутствие актуальной информации о государственных услугах, предоставляемых органами исполнительной  власти Республики Карелия, и услугах, предоставляемых учреждениями, подведомственными органам исполнительной власти Республики Карелия</t>
  </si>
  <si>
    <t>Основное мероприятие 4.3</t>
  </si>
  <si>
    <t>проведение экспертизы проектов административных регламентов предоставления государственных услуг</t>
  </si>
  <si>
    <t>оценка соответствия проекта административного регламента требованиям, предъявляемым к нему Федеральным законом от 27 июля 2010 года № 210-ФЗ «Об организации предоставления государственных и муниципальных услуг» и принятыми в соответствии с ним нормативными правовыми актами</t>
  </si>
  <si>
    <t>реализация данного основного мероприятия будет способствовать достижению значений показателя 45</t>
  </si>
  <si>
    <t>невыполнение требований части  6 статьи 13 Федерального закона от 27 июля 2010 года № 210-ФЗ «Об организации предоставления государственных и муниципальных услуг» и пункта 7 Порядка
разработки и утверждения органами исполнительной власти
Республики Карелия административных регламентов
предоставления государственных услуг, утвержденного  постановлением Правительства Республики Карелия от 15 февраля 2012 года № 50-П «О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услуг»</t>
  </si>
  <si>
    <t>Основное мероприятие 4.4</t>
  </si>
  <si>
    <t>оценка качества и доступности государственных и муниципальных услуг, определение приоритетов для их оптимизации, а также для оценки результатов проводимых преобразований</t>
  </si>
  <si>
    <t>отсутствие инструмента для оценки качества и доступности государственных и муниципальных услуг, определения приоритетов для их оптимизации, а также для оценки результатов проводимых преобразований</t>
  </si>
  <si>
    <t>реализация данного основного мероприятия будет способствовать достижению значений показателя 46</t>
  </si>
  <si>
    <t>Основное мероприятие 4.5</t>
  </si>
  <si>
    <t>невыделение грантов муниципальным образованиям, достигшим наилучших значений показателей уровня эффективности деятельности органов местного самоуправления городских округов и муниципальных районов</t>
  </si>
  <si>
    <t>реализация данного основного мероприятия будет способствовать достижению значений показателя 47</t>
  </si>
  <si>
    <t>реализация данного основного мероприятия будет способствовать достижению значений показателя 50</t>
  </si>
  <si>
    <t>Основное мероприятие 4.6</t>
  </si>
  <si>
    <t>формирование докладов глав местных администраций с исходными данными, используемыми при последующем формировании сводного доклада о результатах мониторинга эффективности деятельности органов местного самоуправления в Республике Карелия. Количество докладов - 19 единиц</t>
  </si>
  <si>
    <t>Основное мероприятие 4.7</t>
  </si>
  <si>
    <t>отсутствие указанного акта не позволит выделить гранты муниципальным образованиям, достигшим наилучших значений показателей уровня эффективности деятельности органов местного самоуправления городских округов и муниципальных районов</t>
  </si>
  <si>
    <t xml:space="preserve">Задача 3. Совершенствование выполнения государственной функции по осуществлению контроля  в сфере закупок товаров, работ, услуг для обеспечения государственных и муниципальных нужд </t>
  </si>
  <si>
    <t>Основное мероприятие 4.8</t>
  </si>
  <si>
    <t>предупреждение и пресечение нарушений заказчиками в Республике Карелия федерального законодательства в сфере закупок товаров, работ, услуг для обеспечения государственных и муниципальных нужд</t>
  </si>
  <si>
    <t>увеличение нарушений законодательства в сфере закупок товаров, работ, услуг для обеспечения государственных и муниципальных нужд</t>
  </si>
  <si>
    <t>Основное мероприятие 4.9</t>
  </si>
  <si>
    <t>упорядочение административных процедур (действий) и устранение избыточных административных процедур (действий), связанных с исполнением органами местного самоуправления государственных полномочий по лицензированию розничной продажи алкогольной продукции, в целях создания условий для ведения отдельных видов экономической деятельности</t>
  </si>
  <si>
    <t>возможные нарушения норм и правил в области государственного регулирования производства и оборота этилового спирта, алкогольной и спиртосодержащей продукции</t>
  </si>
  <si>
    <t>несвоевременность представления деклараций  об объеме розничной продажи  алкогольной и спиртосодержащей продукции на территории республики</t>
  </si>
  <si>
    <t>упорядочение розничной продажи алкогольной продукции в целях обеспечения прозрачности каналов сбыта алкогольной продукции и полноты учета объемов реализованной продукции</t>
  </si>
  <si>
    <t>Основное мероприятие 4.10</t>
  </si>
  <si>
    <t>Основное мероприятие 5.1</t>
  </si>
  <si>
    <t>актуализация и приведение в соответствие с федеральным законодательством системы документов стратегического планирования Республики Карелия с учетом целевых ориентиров, определенных Правительством Российской Федерации и Президентом Российской Федерации. Значение ожидаемого результата - наличие 3 документов стратегического планирования</t>
  </si>
  <si>
    <t>отсутствие координации и взаимоувязанности документов стратегического планирования на федеральном и республиканском уровне, отсутствие возможности привлечения федеральных средств на реализацию республиканских проектов, низкий уровень эффективности государственного стратегического управления  развитием Республики Карелия</t>
  </si>
  <si>
    <t>Основное мероприятие 5.2</t>
  </si>
  <si>
    <t>разработанные прогнозы социально-экономического развития Республики Карелия, повышение их обоснованности и достоверности</t>
  </si>
  <si>
    <t>отсутствие действенного механизма для принятия взвешенных и эффективных управленческих решений</t>
  </si>
  <si>
    <t>Задача 2. Обеспечение органов законодательной  и исполнительной власти  Республики Карелия статистическими изданиями</t>
  </si>
  <si>
    <t>Основное мероприятие 5.3</t>
  </si>
  <si>
    <t>своевременное предоставление актуальной, достоверной, полной и качественной официальной статистической информации о социальных, экономических, демографических, финансово-хозяйственных, экологических и других общественных процессах и явлениях республиканским органам исполнительной власти, Законодательному Собранию Республики Карелия, Контрольно-счетной палате Республики Карелия, Администрации Главы Республики Карелия, Объединению организаций профсоюзов в Республике Карелия, Министерству внутренних дел по Республике Карелия</t>
  </si>
  <si>
    <t>невыполнение полномочий по обеспечению  официальной статистической информацией  законодательных и исполнительных органов государственной власти Республики Карелия</t>
  </si>
  <si>
    <t>Основное мероприятие 5.4</t>
  </si>
  <si>
    <t>удовлетворение потребностей в получении необходимой статистической информации всех заинтересованных пользователей, обеспечение в достаточном объеме статистической информацией, характеризующей процессы на республиканском уровне, необходимой для принятия оперативных управленческих решений на местах</t>
  </si>
  <si>
    <t>отсутствие детальной статистической информации, характеризующей процессы на уровне Республики Карелия, необходимой для принятия управленческих решений по социально-экономическому развитию республики</t>
  </si>
  <si>
    <t>Основное мероприятие 5.5</t>
  </si>
  <si>
    <t>Основное мероприятие 5.6</t>
  </si>
  <si>
    <t>повышение кадрового потенциала Республики Карелия в сфере управления</t>
  </si>
  <si>
    <t>низкое качество управления и неконкурентоспособность карельских предприятий, уменьшение количества контактов с зарубежными бизнес-партнерами, невозможность реализации бизнес-проектов в целях развития экономики Республики Карелия, привлечения инвестиций из других регионов или стран</t>
  </si>
  <si>
    <t>Основное мероприятие 5.7</t>
  </si>
  <si>
    <t xml:space="preserve">последствия будут носить мультипликативный характер. Основное - это снижение внешнеэкономической активности хозяйствующих субъектов, которые могли бы стать основой экономического развития Республики Карелия, и как следствие, снижение потенциала будущего развития Республики Карелия </t>
  </si>
  <si>
    <t>привлечение потенциальных инвесторов и партнеров для реализации проектов в Республике Карелия, направленных на создание и развитие конкурентоспособных производств, диверсификацию экономики, внешнеторгового оборота и оборота с регионами Российской Федерации и рост доли несырьевого экспорта в общем объеме экспорта</t>
  </si>
  <si>
    <t>Основное мероприятие 5.8</t>
  </si>
  <si>
    <t xml:space="preserve">расширение межрегиональных и международных связей Республики Карелия с регионами Российской Федерации, укрепление сотрудничества с зарубежными странами и их субъектами. Обеспечение эффективности реализации соглашений за счет актуализации протоколов с конкретными мероприятиями по их реализации </t>
  </si>
  <si>
    <t xml:space="preserve">низкий уровень развития межрегинальных и международных связей, ослабление позиций карельских предприятий на региональных рынках Российской Федерации и за рубежом, снижение экспортного потенциала Республики Карелия </t>
  </si>
  <si>
    <t>Приложение 3 к государственной программе</t>
  </si>
  <si>
    <t>Правовой акт Республики Карелия</t>
  </si>
  <si>
    <t xml:space="preserve">утверждение инвестиционной стратегии Республики Карелия </t>
  </si>
  <si>
    <t>утверждение регламента сопровождения инвестиционных проектов по принципу «одного окна»</t>
  </si>
  <si>
    <t>утверждение плана мероприятий на 2014-2015 годы по реализации Основных направлений инвестиционной политики Правительства Республики Карелия на 2011-2015 годы</t>
  </si>
  <si>
    <t>утверждение Основных направлений инвестиционной политики Правительства Республики Карелия на 2016-2020 годы и комплекса мер по их реализации</t>
  </si>
  <si>
    <t xml:space="preserve">утверждение Порядка  формирования и использования бюджетных ассигнований Инвестиционного фонда Республики Карелия </t>
  </si>
  <si>
    <t>утверждение Положения о Комиссии по проведению отбора инвестиционных проектов, претендующих на предоставление бюджетных ассигнований Инвестиционного фонда Республики Карелия</t>
  </si>
  <si>
    <t>утверждение состава Комиссии по проведению отбора инвестиционных проектов, претендующих на предоставление бюджетных ассигнований Инвестиционного фонда Республики Карелия</t>
  </si>
  <si>
    <t>утверждение Порядка предоставления субсидий из бюджета Республики Карелия в рамках реализации подпрограммы «Развитие инновационной деятельности» государственной программы Республики Карелия «Экономическое развитие и инновационная экономика Республики Карелия»</t>
  </si>
  <si>
    <t>внесение изменений в постановление Правительства Республики Карелия от 20 января 2012 года № 14-П «Об утверждении перечня услуг, которые являются необходимыми и обязательными для предоставления исполнительными органами государственной власти Республики Карелия государственных услуг и предоставляются организациями, участвующими в предоставлении государственных услуг, и Порядка определения размера платы за их оказание»</t>
  </si>
  <si>
    <t xml:space="preserve">внесение изменений в Перечень государственных услуг, предоставление которых организуется в многофункциональных центрах предоставления государственных и муниципальных услуг в Республике Карелия, и Типовой (рекомендованный) перечень муниципальных услуг, предоставление которых организуется в многофункциональных центрах предоставления государственных и муниципальных услуг в Республике Карелия, утвержденные  распоряжением Правительства Республики Карелия от 21 августа 2012 года № 521р-П </t>
  </si>
  <si>
    <t>внесение изменений в постановление Правительства Республики Карелия от 15 февраля 2012 года № 50-П               «О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услуг»</t>
  </si>
  <si>
    <t>внесение изменений в постановление Правительства Республики Карелия от 6 декабря 2012 года № 371-П «Об утверждении Положения об особенностях подачи и рассмотрения жалоб на решения и действия (бездействие) органов исполнительной власти Республики Карелия и их должностных лиц, государственных гражданских служащих органов исполнительной власти Республики Карелия»</t>
  </si>
  <si>
    <t xml:space="preserve">внесение изменений в Порядок подготовки сводного доклада Республики Карелия о результатах мониторинга эффективности деятельности органов местного самоуправления городских округов и муниципальных районов в Республике Карелия и Перечень 
органов исполнительной власти Республики Карелия, ответственных за проверку достоверности показателей докладов глав местных администраций городских округов и муниципальных районов Республики Карелия 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год и их планируемых значениях на 3-летний период и мониторинг эффективности деятельности органов местного самоуправления городских округов и муниципальных районов в Республике Карелия, утвержденные распоряжением Главы Республики Карелия от 21 июня 2013 года № 186-р 
</t>
  </si>
  <si>
    <t>выделение грантов муниципальным образованиям, достигшим наилучших значений показателей уровня эффективности деятельности органов местного самоуправления городских округов и муниципальных районов за очередной год</t>
  </si>
  <si>
    <t>Проект закона Республики Карелия</t>
  </si>
  <si>
    <t>утверждение программы социально-экономического развития Республики Карелия на среднесрочный период</t>
  </si>
  <si>
    <t>одобрение концепции социально-экономического развития Республики Карелия на среднесрочный период</t>
  </si>
  <si>
    <t>утверждение плана мероприятий по реализации Концепции социально-экономического развития Республики Карелия на среднесрочный период на  очередной год</t>
  </si>
  <si>
    <t xml:space="preserve">внесение изменений в постановление Правительства Республики Карелия от 23 июня 2007 года № 92-П «О реализации Государственного плана подготовки управленческих кадров для организаций народного хозяйства Российской Федерации в 2007/08-2014/15 учебных годах»  в случае продления срока реализации Государственного плана подготовки управленческих кадров для организаций отраслей народного хозяйства Российской Федерации  </t>
  </si>
  <si>
    <t>утверждение Перечня выставочно-ярмарочных мероприятий Республики Карелия, поддерживаемых Правительством Республики Карелия, на очередной год</t>
  </si>
  <si>
    <t xml:space="preserve">заключение соглашений с регионами Российской Федерации и странами СНГ и их субъектами в сфере торгово-экономических отношений </t>
  </si>
  <si>
    <t xml:space="preserve">Приложение 4 к государственной программе </t>
  </si>
  <si>
    <t>Финансовое обеспечение реализации государственной программы за счет средств бюджета Республики Карелия</t>
  </si>
  <si>
    <t>Задача 1</t>
  </si>
  <si>
    <t>Основное мероприятие (мероприятие, ВЦП, РЦП) 1.3</t>
  </si>
  <si>
    <t>Основное мероприятие (мероприятие, ВЦП, РЦП) 1.4</t>
  </si>
  <si>
    <t>Основное мероприятие (мероприятие, ВЦП, РЦП) 1.5</t>
  </si>
  <si>
    <t>Основное мероприятие (мероприятие, ВЦП, РЦП) 1.6</t>
  </si>
  <si>
    <t>Основное мероприятие (мероприятие, ВЦП, РЦП) 3.1</t>
  </si>
  <si>
    <t>Задача 2</t>
  </si>
  <si>
    <t>Основное мероприятие (мероприятие, ВЦП, РЦП) 3.2</t>
  </si>
  <si>
    <t>Основное мероприятие (мероприятие, ВЦП, РЦП) 3.3</t>
  </si>
  <si>
    <t>Основное мероприятие (мероприятие, ВЦП, РЦП) 3.4</t>
  </si>
  <si>
    <t>Основное мероприятие (мероприятие, ВЦП, РЦП) 3.5</t>
  </si>
  <si>
    <t>Основное мероприятие (мероприятие, ВЦП, РЦП) 3.6</t>
  </si>
  <si>
    <t>Основное мероприятие (мероприятие, ВЦП, РЦП) 3.7</t>
  </si>
  <si>
    <t>Задача 3</t>
  </si>
  <si>
    <t>Основное мероприятие (мероприятие, ВЦП, РЦП) 3.8</t>
  </si>
  <si>
    <t>Основное мероприятие (мероприятие, ВЦП, РЦП) 3.9</t>
  </si>
  <si>
    <t>Основное мероприятие (мероприятие, ВЦП, РЦП) 3.11</t>
  </si>
  <si>
    <t>Основное мероприятие (мероприятие, ВЦП, РЦП) 3.12</t>
  </si>
  <si>
    <t>Основное мероприятие (мероприятие, ВЦП, РЦП) 3.13</t>
  </si>
  <si>
    <t>Основное мероприятие (мероприятие, ВЦП, РЦП) 4.1</t>
  </si>
  <si>
    <t>Основное мероприятие (мероприятие, ВЦП, РЦП) 4.3</t>
  </si>
  <si>
    <t>Основное мероприятие (мероприятие, ВЦП, РЦП) 4.4</t>
  </si>
  <si>
    <t>Основное мероприятие (мероприятие, ВЦП, РЦП) 4.6</t>
  </si>
  <si>
    <t>Основное мероприятие (мероприятие, ВЦП, РЦП) 4.7</t>
  </si>
  <si>
    <t>Задача 4</t>
  </si>
  <si>
    <t>Основное мероприятие (мероприятие, ВЦП, РЦП) 5.3</t>
  </si>
  <si>
    <t>Основное мероприятие (мероприятие, ВЦП, РЦП) 5.4</t>
  </si>
  <si>
    <t>Основное мероприятие (мероприятие, ВЦП, РЦП) 5.5</t>
  </si>
  <si>
    <t>Основное мероприятие (мероприятие, ВЦП, РЦП) 5.6</t>
  </si>
  <si>
    <t>Основное мероприятие (мероприятие, ВЦП, РЦП) 5.7</t>
  </si>
  <si>
    <t xml:space="preserve">Финансовое обеспечение и прогнозная (справочная) оценка расходов бюджета Республики Карелия (с учетом средств федерального бюджета), бюджетов государственных внебюджетных фондов, консолидированных бюджетов муниципальных образований и юридических лиц на реализацию целей государственной программы </t>
  </si>
  <si>
    <t>всего</t>
  </si>
  <si>
    <t>безвозмездные поступления в бюджет Республики Карелия от государственной корпорации - Фонда содействия реформированию жилищно-коммунального хозяйства</t>
  </si>
  <si>
    <t>беcсистемная работа органов исполнительной власти Республики Карелия по реализации инвестиционной политики. Снижение объема инвестиций в основной капитал за счет всех источников финансирования</t>
  </si>
  <si>
    <t>окончания реализации</t>
  </si>
  <si>
    <t xml:space="preserve">Связь с показателями результатов государственной программы (подпрограммы) - № показателя </t>
  </si>
  <si>
    <t>подготовка, переподготовка и повышение квалификации сотрудников  в сфере инновационной деятельности субъектов малого и среднего предпринимательства</t>
  </si>
  <si>
    <t xml:space="preserve">согласование сводного доклада Республики Карелия о результатах мониторинга эффективности деятельности органов местного самоуправления в Республике Карелия, утверждение муниципальных образований, достигших наилучших значений показателей  эффективности деятельности органов местного самоуправления городских округов и муниципальных районов в Республике Карелия </t>
  </si>
  <si>
    <t>непредставление докладов глав местных администраций в установленные сроки не позволит сформировать сводный доклад о результатах мониторинга эффективности деятельности органов местного самоуправления в Республике Карелия</t>
  </si>
  <si>
    <t>выделение грантов муниципальным образованиям, достигшим наилучших значений показателей уровня эффективности деятельности органов местного самоуправления городских округов и муниципальных районов. Значение показателя - да</t>
  </si>
  <si>
    <t>5.</t>
  </si>
  <si>
    <t>Совершенствование государственного и муниципального управления</t>
  </si>
  <si>
    <t>Единица измерения</t>
  </si>
  <si>
    <t xml:space="preserve">Министерство экономического развития Республики Карелия </t>
  </si>
  <si>
    <t>Источники финансового обеспечения</t>
  </si>
  <si>
    <t>бюджет Республики Карелия</t>
  </si>
  <si>
    <t xml:space="preserve">Задача 1. Формирование благоприятной внешней среды развития малого и среднего предпринимательства </t>
  </si>
  <si>
    <t>0412</t>
  </si>
  <si>
    <t>09.0.6531</t>
  </si>
  <si>
    <t>810</t>
  </si>
  <si>
    <t>804</t>
  </si>
  <si>
    <t>09.0.7542</t>
  </si>
  <si>
    <t>870</t>
  </si>
  <si>
    <t>0113</t>
  </si>
  <si>
    <t>30.0.7501</t>
  </si>
  <si>
    <t>244</t>
  </si>
  <si>
    <t>н/д</t>
  </si>
  <si>
    <t>раз в год</t>
  </si>
  <si>
    <t>Задача 1. Содействие ускоренному развитию конкурентоспособного сектора исследований и разработок в Республике Карелия</t>
  </si>
  <si>
    <t>Задача 1. Совершенствование стратегического планирования и прогнозирования</t>
  </si>
  <si>
    <t>баллов</t>
  </si>
  <si>
    <t xml:space="preserve">Задача 4. Совершенствование выполнения государственной функции по осуществлению контроля  в сфере розничной продажи алкогольной продукции </t>
  </si>
  <si>
    <t>2.</t>
  </si>
  <si>
    <t>3.</t>
  </si>
  <si>
    <t>4.</t>
  </si>
  <si>
    <t xml:space="preserve">Цель. Создание условий для обеспечения развития экономики Республики Карелия
</t>
  </si>
  <si>
    <t>Цель: Создание благоприятных условий для привлечения инвестиций в экономику Республики Карелия в целях осуществления её технологической модернизации и диверсификации, повышения экономического потенциала республики и устранения инфраструктурных ограничений экономического роста</t>
  </si>
  <si>
    <t>Отношение значения показателя последнего года реализации программы к отчетному, %</t>
  </si>
  <si>
    <t>2012 год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</si>
  <si>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</si>
  <si>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</si>
  <si>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</si>
  <si>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</si>
  <si>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</si>
  <si>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</si>
  <si>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</si>
  <si>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</si>
  <si>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единиц</t>
  </si>
  <si>
    <t>Задача 1. Повышение качества и доступности государственных и муниципальных услуг</t>
  </si>
  <si>
    <t xml:space="preserve">Задача 2. Формирование и развитие системы подготовки, переподготовки и повышения квалификации специалистов в сфере инновационной деятельности </t>
  </si>
  <si>
    <t>Подпрограмма 2</t>
  </si>
  <si>
    <t>Подпрограмма 3</t>
  </si>
  <si>
    <t>Развитие инновационной деятельности</t>
  </si>
  <si>
    <t>Основное мероприятие (мероприятие, ВЦП, РЦП) 3.10</t>
  </si>
  <si>
    <t>Задача 2. Сокращение административных барьеров, препятствующих инвестиционному процессу в республике</t>
  </si>
  <si>
    <t>человек</t>
  </si>
  <si>
    <t>Сведения о показателях (индикаторах) государственной программы, подпрограмм государственной программы, долгосрочных целевых программ и их значениях</t>
  </si>
  <si>
    <t>Номер и наименование ведомственной целевой программы, основного мероприятия и мероприятия</t>
  </si>
  <si>
    <t>Ожидаемый непосредственный результат (краткое описание и его значение)</t>
  </si>
  <si>
    <t>Подрограмма 5</t>
  </si>
  <si>
    <t>Совершенствование системы государственного стратегического управления</t>
  </si>
  <si>
    <t>Задача 3. Укрепление кадрового потенциала для организаций народного хозяйства</t>
  </si>
  <si>
    <t>Задача 3. Создание условий для разработки и внедрения передовых технологий и инноваций в экономику и социальную сферу</t>
  </si>
  <si>
    <t xml:space="preserve">единиц </t>
  </si>
  <si>
    <t>09.1.0080</t>
  </si>
  <si>
    <t>0411</t>
  </si>
  <si>
    <t>09.0.7547</t>
  </si>
  <si>
    <t>0112</t>
  </si>
  <si>
    <t>0410</t>
  </si>
  <si>
    <t>1402</t>
  </si>
  <si>
    <t>09.0.4402</t>
  </si>
  <si>
    <t>0705</t>
  </si>
  <si>
    <t>09.0.7545</t>
  </si>
  <si>
    <t>Министерство строительства, жилищно-коммунального хозяйства и энергетики Республики Карелия</t>
  </si>
  <si>
    <t>1.</t>
  </si>
  <si>
    <t>21.</t>
  </si>
  <si>
    <t>Постановление Законодательного Собрания Республики Карелия об утверждении новой редакции Стратегии социально-экономического развития Республики Карелия до 2020 года</t>
  </si>
  <si>
    <t>Внесение изменений в Стратегию социально-экономического развития Республики Карелия до 2020 года в части установления на территории муниципальных образований Республики Карелия зон территориального развития</t>
  </si>
  <si>
    <t>2014 – 2015 годы</t>
  </si>
  <si>
    <t>Задача  2. Формирование и развитие системы подготовки, переподготовки и повышения квалификации специалистов в сфере инновационной деятельности</t>
  </si>
  <si>
    <t xml:space="preserve">Государственная программа </t>
  </si>
  <si>
    <t>Подпрограмма 4</t>
  </si>
  <si>
    <t>Задача 4. Совершенствование выполнения государственной функции по осуществлению контроля в сфере розничной продажи алкогольной продукции</t>
  </si>
  <si>
    <t>Постановление Правительства Республики Карелия</t>
  </si>
  <si>
    <t>Статус</t>
  </si>
  <si>
    <t>Наименование государственной программы, подпрограммы   государственной программы, ведомственной, региональной,  долгосрочной целевой программы,  основных мероприятий и мероприятий</t>
  </si>
  <si>
    <t>ГРБС</t>
  </si>
  <si>
    <t>ЦСР</t>
  </si>
  <si>
    <t>ВР</t>
  </si>
  <si>
    <t>Ответственный  исполнитель, соисполнители</t>
  </si>
  <si>
    <t>Рз Пр</t>
  </si>
  <si>
    <t>Код бюджетной классификации</t>
  </si>
  <si>
    <t>-</t>
  </si>
  <si>
    <t>итого</t>
  </si>
  <si>
    <t>Министерство экономического развития Республики Карелия</t>
  </si>
  <si>
    <t>Подпрограмма 1</t>
  </si>
  <si>
    <t>Формирование благоприятной инвестиционной среды</t>
  </si>
  <si>
    <t>Наименование цели (задачи)</t>
  </si>
  <si>
    <t>Показатель (индикатор) (наименование)</t>
  </si>
  <si>
    <t>Значения показателей</t>
  </si>
  <si>
    <t>%</t>
  </si>
  <si>
    <t>х</t>
  </si>
  <si>
    <t>да</t>
  </si>
  <si>
    <t>да/нет</t>
  </si>
  <si>
    <t>№ п/п</t>
  </si>
  <si>
    <t>Ответственный исполнитель</t>
  </si>
  <si>
    <t>Последствия нереализации ведомственной целевой программы, основного мероприятия</t>
  </si>
  <si>
    <t>Информация об основных мероприятиях (мероприятиях), долгосрочных целевых программах, подпрограммах государственной программы</t>
  </si>
  <si>
    <t>Сведения об основных мерах правового регулирования в сфере реализации государственной программы</t>
  </si>
  <si>
    <t>Вид нормативного правового акта</t>
  </si>
  <si>
    <t>Основные положения нормативного правового акта</t>
  </si>
  <si>
    <t>Ответственный исполнитель и соисполнитель</t>
  </si>
  <si>
    <t>Ожидаемые сроки принятия</t>
  </si>
  <si>
    <t>Задача 4. Развитие внешнеэкономических, межрегиональных связей и выставочно-ярмарочной деятельности</t>
  </si>
  <si>
    <r>
      <rPr>
        <b/>
        <sz val="10"/>
        <rFont val="Times New Roman"/>
        <family val="1"/>
        <charset val="204"/>
      </rPr>
      <t xml:space="preserve">Задача 1. </t>
    </r>
    <r>
      <rPr>
        <sz val="10"/>
        <rFont val="Times New Roman"/>
        <family val="1"/>
        <charset val="204"/>
      </rPr>
      <t>Создание благоприятных условий для привлечения инвестиций в экономику Республики Карелия в целях осуществления её технологической модернизации и диверсификации, повышения экономического потенциала республики и устранения инфраструктурных ограничений экономического роста</t>
    </r>
  </si>
  <si>
    <r>
      <rPr>
        <b/>
        <sz val="10"/>
        <rFont val="Times New Roman"/>
        <family val="1"/>
        <charset val="204"/>
      </rPr>
      <t xml:space="preserve">Задача 3. </t>
    </r>
    <r>
      <rPr>
        <sz val="10"/>
        <rFont val="Times New Roman"/>
        <family val="1"/>
        <charset val="204"/>
      </rPr>
      <t>Создание благоприятных условий инновационной деятельности для динамичного развития и повышения конкурентоспособности Республики Карелия</t>
    </r>
  </si>
  <si>
    <r>
      <rPr>
        <b/>
        <sz val="10"/>
        <rFont val="Times New Roman"/>
        <family val="1"/>
        <charset val="204"/>
      </rPr>
      <t>Задача 4.</t>
    </r>
    <r>
      <rPr>
        <sz val="10"/>
        <rFont val="Times New Roman"/>
        <family val="1"/>
        <charset val="204"/>
      </rPr>
      <t xml:space="preserve"> Повышение эффективности деятельности органов исполнительной власти Республики Карелия и органов местного самоуправления муниципальных образований  в Республике Карелия</t>
    </r>
  </si>
  <si>
    <t>Цель. Совершенствование деятельности по стратегическому планированию и прогнозированию социально-экономического развития</t>
  </si>
  <si>
    <t>6.</t>
  </si>
  <si>
    <t>7.</t>
  </si>
  <si>
    <t xml:space="preserve">Экономическое развитие и инновационная экономика Республики Карелия </t>
  </si>
  <si>
    <t>средства, поступающие в бюджет Республики Карелия  из федерального бюджета</t>
  </si>
  <si>
    <t>Основное мероприятие 3.10</t>
  </si>
  <si>
    <t>1</t>
  </si>
  <si>
    <t>2</t>
  </si>
  <si>
    <t>№ по-каза-теля</t>
  </si>
  <si>
    <t>Цель. Совершенствование деятельности по стратегическому планированию и прогнозированию социально-экономического развития Республики Карелия</t>
  </si>
  <si>
    <t>Задача 2. Обеспечение органов законодательной и исполнительной власти Республики Карелия статистическими изданиями</t>
  </si>
  <si>
    <t>количество созданных новых и модернизированных рабочих мест</t>
  </si>
  <si>
    <t>прирост инвестиций в основной капитал по сравнению с предыдущим периодом</t>
  </si>
  <si>
    <t>число предприятий, осуществляющих инновационную деятельность</t>
  </si>
  <si>
    <t>уровень удовлетворенности заявителей качеством и доступностью государственных и муниципальных услуг, предоставляемых непосредственно исполнительными органами государственной власти Республики Карелия и органами местного самоуправления в Республике Карелия</t>
  </si>
  <si>
    <t>8.</t>
  </si>
  <si>
    <t>9.</t>
  </si>
  <si>
    <t>10.</t>
  </si>
  <si>
    <t>количество проектов, реализуемых на принципах государственно-частного партнерства</t>
  </si>
  <si>
    <t>количество посещений специализированного двуязычного сайта об инвестиционной деятельности «Республика Карелия для инвестора» в год</t>
  </si>
  <si>
    <t>количество реализованных положений Стандарта деятельности органов исполнительной власти субъекта Российской Федерации по обеспечению благоприятного инвестиционного климата в регионе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</si>
  <si>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</si>
  <si>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</si>
  <si>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</si>
  <si>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</si>
  <si>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</si>
  <si>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</si>
  <si>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</si>
  <si>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</si>
  <si>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</si>
  <si>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</si>
  <si>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</si>
  <si>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</si>
  <si>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</si>
  <si>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</si>
  <si>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затраты на технологические инновации предприятий</t>
  </si>
  <si>
    <t>численность персонала, занятого исследованиями и разработками</t>
  </si>
  <si>
    <t xml:space="preserve">количество проектов, поддержанных совместно  Российским фондом фундаментальных исследований (РФФИ) и Правительством Республики Карелия </t>
  </si>
  <si>
    <t xml:space="preserve">количество проектов, поддержанных совместно  Российскими гуманитарным научным фондом (РГНФ) и Правительством Республики Карелия </t>
  </si>
  <si>
    <t>26.</t>
  </si>
  <si>
    <t>27.</t>
  </si>
  <si>
    <t>28.</t>
  </si>
  <si>
    <t>29.</t>
  </si>
  <si>
    <t>30.</t>
  </si>
  <si>
    <t>количество поданных  заявок по созданию промышленного (индустриального) парка на территории Республики Карелия</t>
  </si>
  <si>
    <t>количество субъектов малого предпринимательства, получивших гранты на создание малой инновационной компании</t>
  </si>
  <si>
    <t>31.</t>
  </si>
  <si>
    <t>32.</t>
  </si>
  <si>
    <t>33.</t>
  </si>
  <si>
    <t>34.</t>
  </si>
  <si>
    <t>количество действующих инновационных компаний, получивших субсидию</t>
  </si>
  <si>
    <t>количество посещений интернет-ресурса «Инновационный портал Республики Карелия»</t>
  </si>
  <si>
    <t>35.</t>
  </si>
  <si>
    <t>36.</t>
  </si>
  <si>
    <t>37.</t>
  </si>
  <si>
    <t>38.</t>
  </si>
  <si>
    <t>39.</t>
  </si>
  <si>
    <t>40.</t>
  </si>
  <si>
    <t>41.</t>
  </si>
  <si>
    <t>42.</t>
  </si>
  <si>
    <t xml:space="preserve">количество принятых деклараций об объеме розничной продажи алкогольной и спиртосодержащей продукции </t>
  </si>
  <si>
    <t>43.</t>
  </si>
  <si>
    <t>44.</t>
  </si>
  <si>
    <t>45.</t>
  </si>
  <si>
    <t xml:space="preserve">доля проектов административных регламентов предоставления государственных услуг, прошедших экспертизу, от общего числа проектов административных регламентов предоставления государственных услуг, представленных на экспертизу </t>
  </si>
  <si>
    <t>количество проведенных мониторингов качества и доступности предоставления исполнительными органами государственной власти Республики Карелия и органами местного самоуправления в Республике Карелия государственных и муниципальных услуг в год</t>
  </si>
  <si>
    <t>46.</t>
  </si>
  <si>
    <t>47.</t>
  </si>
  <si>
    <t xml:space="preserve">получение грантов муниципальными образованиями, достигшими наилучших значений показателей уровня эффективности деятельности органов местного самоуправления городских округов и муниципальных районов </t>
  </si>
  <si>
    <t>количество проведенных  заседаний Комиссии по оценке результативности деятельности органов исполнительной власти Республики Карелия и органов местного самоуправления муниципальных образований в Республике Карелия</t>
  </si>
  <si>
    <t>48.</t>
  </si>
  <si>
    <t>49.</t>
  </si>
  <si>
    <t>50.</t>
  </si>
  <si>
    <t>51.</t>
  </si>
  <si>
    <t>удельный вес исполненных предписаний по результатам проведенных проверок к общему количеству  выданных  предписаний</t>
  </si>
  <si>
    <t xml:space="preserve">количество проверок органов местного самоуправления по осуществлению переданных государственных полномочий по лицензированию розничной продажи алкогольной продукции </t>
  </si>
  <si>
    <t>52.</t>
  </si>
  <si>
    <t>53.</t>
  </si>
  <si>
    <t>54.</t>
  </si>
  <si>
    <t>55.</t>
  </si>
  <si>
    <t>отклонение ключевых фактических показателей развития экономики от прогнозируемых в предыдущем году</t>
  </si>
  <si>
    <t>56.</t>
  </si>
  <si>
    <t>57.</t>
  </si>
  <si>
    <t>58.</t>
  </si>
  <si>
    <t>59.</t>
  </si>
  <si>
    <t xml:space="preserve">уровень обеспеченности органов законодательной и исполнительной власти Республики Карелия статистическими изданиями (по разработкам в рамках Федеральной программы статистических работ) </t>
  </si>
  <si>
    <t>количество региональных статистических обследований и наблюдений</t>
  </si>
  <si>
    <t xml:space="preserve">уровень обеспеченности статистической информацией в разрезе муниципальных образований </t>
  </si>
  <si>
    <t>Задача 2. Мониторинг и оценка эффективности деятельности органов местного самоуправления в Республике Карелия</t>
  </si>
  <si>
    <t>Экономическое развитие и инновационная экономика Республики Карелия</t>
  </si>
  <si>
    <t xml:space="preserve">Государствен-ная программа </t>
  </si>
  <si>
    <t>средства, поступающие в бюджет Республики Карелия из федераль-ного бюджета</t>
  </si>
  <si>
    <t>безвозмездные поступления в бюджет Республики Карелия  от государственной корпорации - Фонда содействия реформированию жилищно-коммунального хозяйства</t>
  </si>
  <si>
    <t>Подпро-грамма 4</t>
  </si>
  <si>
    <t>Подпро-грамма 5</t>
  </si>
  <si>
    <t>Подпро-               грамма 1</t>
  </si>
  <si>
    <t>Подпро-                     грамма 2</t>
  </si>
  <si>
    <t>Подпро-                    грамма 3</t>
  </si>
  <si>
    <t>начала реализа-        ции</t>
  </si>
  <si>
    <t>Подпрограмма 5 «Совершенствование государственного и муниципального управления»</t>
  </si>
  <si>
    <t xml:space="preserve">Правовой акт Республики Карелия </t>
  </si>
  <si>
    <t xml:space="preserve">Распоряжение Правительства Республики Карелия  </t>
  </si>
  <si>
    <t xml:space="preserve">Постановление Правительства Республики Карелия </t>
  </si>
  <si>
    <t xml:space="preserve">Постановление Правительства Республики Карелия  </t>
  </si>
  <si>
    <t xml:space="preserve">Распоряжение Главы Республики Карелия </t>
  </si>
  <si>
    <t xml:space="preserve">Распоряжение Правительства Республики Карелия       
 </t>
  </si>
  <si>
    <t xml:space="preserve">Распоряжение Правительства Республики Карелия </t>
  </si>
  <si>
    <t>Распоряжение Правительства Республики Карелия</t>
  </si>
  <si>
    <t xml:space="preserve">2014-2020 годы </t>
  </si>
  <si>
    <t>2016-2020 годы после внесения изменений в соответствующие федеральные нормативные правовые акты</t>
  </si>
  <si>
    <t>2015-2016 годы</t>
  </si>
  <si>
    <t>2014-2020 годы (по мере необходимости)</t>
  </si>
  <si>
    <t xml:space="preserve">         Приложение 1 к государственной программе</t>
  </si>
  <si>
    <r>
      <rPr>
        <b/>
        <sz val="10"/>
        <rFont val="Times New Roman"/>
        <family val="1"/>
        <charset val="204"/>
      </rPr>
      <t>Задача 5.</t>
    </r>
    <r>
      <rPr>
        <sz val="10"/>
        <rFont val="Times New Roman"/>
        <family val="1"/>
        <charset val="204"/>
      </rPr>
      <t xml:space="preserve"> Совершенствование деятельности по стратегическому управлению, программно-целевому планированию и прогнозированию социально-экономического развития Республики Карелия </t>
    </r>
  </si>
  <si>
    <t>количество печатных и других материалов, представляющих инвестиционные возможности Республики Карелия</t>
  </si>
  <si>
    <t xml:space="preserve">оценка предпринимательским сообществом эффективности реализации внедренных положений Стандарта деятельности органов исполнительной власти субъекта Российской Федерации по обеспечению благоприятного инвестиционного климата в регионе
</t>
  </si>
  <si>
    <t>доля муниципальных образований с утвержденными документами территориального планирования и градостроительного зонирования в общем количестве муниципальных образований</t>
  </si>
  <si>
    <t>Цель. Создание благоприятных условий инновационной деятельности для динамичного развития и повышения конкурентоспособности Республики Карелия</t>
  </si>
  <si>
    <t>количество проведеннных  маркетинговых, научных и иных исследований в сфере инновационной составляющей экономики Республики Карелия</t>
  </si>
  <si>
    <t>количество научно-исследовательских и опытно-конструкторских работ, финансируемых за счет средств бюджета Республики Карелия</t>
  </si>
  <si>
    <t>количество сотрудников субъектов малого и среднего предпринимательства, прошедших обучение</t>
  </si>
  <si>
    <t>количество государственных и муниципальных служащих, прошедших подготовку, переподготовку и повышение квалификации  в сфере инновационной деятельности</t>
  </si>
  <si>
    <t>количество субъектов малого предпринимательства, получивших субсидии  на приобретение оборудования в целях создания, и (или) развития, и (или) модернизации производства товаров</t>
  </si>
  <si>
    <t>количество  семинаров, круглых столов, конференций, форумов, проведенных по вопросам деятельности в инновационной сфере</t>
  </si>
  <si>
    <t>количество участников  ежегодного регионального конкурса «Лучший инновационный проект» среди субъектов малого и среднего предпринимательства, осуществляющих инновационную деятельность</t>
  </si>
  <si>
    <t>Подпрограмма 4 «Совершенствование государственного и муниципального управления»</t>
  </si>
  <si>
    <t>Цель. Повышение эффективности деятельности органов исполнительной власти Республики Карелия и органов местного самоуправления муниципальных образований в Республике Карелия</t>
  </si>
  <si>
    <t>количество докладов о результатах мониторинга эффективности деятельности органов местного самоуправления городских округов и муниципальных районов в Республике Карелия, размещенных в сети Интернет</t>
  </si>
  <si>
    <t>Государственная программа Республики Карелия «Экономическое развитие и инновационная экономика Республики Карелия»</t>
  </si>
  <si>
    <t>Подпрограмма 1 «Формирование благоприятной инвестиционной среды»</t>
  </si>
  <si>
    <t>Подпрограмма 3 «Развитие инновационной деятельности»</t>
  </si>
  <si>
    <t>периодичность размещения актуального перечня государственных услуг, предоставляемых исполнительными органами государственной власти Республики Карелия, и актуального перечня услуг, предоставляемых учреждениями, подведомственными органам исполнительной власти Республики Карелия, размещенных на Официальном интернет-портале Республики Карелия в разделе «Административная реформа»</t>
  </si>
  <si>
    <t>Задача 2. Мониторинг и оценка эффективности деятельности органов местного самоуправления муниципальных образований в Республике Карелия</t>
  </si>
  <si>
    <t xml:space="preserve">количество докладов глав местных администраций городских округов и муниципальных районов о достигнутых значениях показателей для оценки эффективности деятельности органов местного самоуправления, сформированных в рамках непрерывного функционирования информационной аналитической системы «Сводные показатели» на основе достоверных значений показателей </t>
  </si>
  <si>
    <t xml:space="preserve">количество </t>
  </si>
  <si>
    <t>Задача 3. Совершенствование выполнения государственной функции по осуществлению контроля в сфере закупок товаров, работ, услуг для обеспечения государственных и муниципальных нужд</t>
  </si>
  <si>
    <t>Подпрограмма 5 «Совершенствование системы государственного стратегического управления»</t>
  </si>
  <si>
    <t>наличие актуальных утвержденных документов стратегического планирования на долгосрочный и среднесрочный периоды, взаимоувязанных между собой, а также соответствующих государственным программам  Российской Федерации и Республики Карелия, документам стратегического планирования Российской Федерации</t>
  </si>
  <si>
    <t>наличие стратегии социально-экономического развития Республики Карелия на долгосрочный период</t>
  </si>
  <si>
    <t>наличие концепции социально-экономического развития Республики Карелия на среднесрочный период</t>
  </si>
  <si>
    <t>наличие программы социально-экономического развития Республики Карелия на среднесрочный период</t>
  </si>
  <si>
    <t>численность специалистов, ежегодно подготовленных в соответствии с Государственным планом подготовки управленческих кадров для организаций народного хозяйства</t>
  </si>
  <si>
    <t>численность выпускников, ежегодно прошедших  стажировки на зарубежных предприятиях</t>
  </si>
  <si>
    <t>численность специалистов, ежегодно участвующих в мероприятиях, проводимых с участием  выпускников</t>
  </si>
  <si>
    <t>общее число мероприятий, на которых представлялся экономический потенциал и инвестиционная привлекательность Республики Карелия</t>
  </si>
  <si>
    <t>количество экспонентов (фирм-участников) от Республики Карелия</t>
  </si>
  <si>
    <t>количество заключенных соглашений и протоколов с регионами Российской Федерации, странами СНГ и их субъектами в отчетном году</t>
  </si>
  <si>
    <t>Приложение 2 к государственной программе</t>
  </si>
  <si>
    <t>Срок (год)</t>
  </si>
  <si>
    <t>5</t>
  </si>
  <si>
    <t>6</t>
  </si>
  <si>
    <r>
      <t>Подпрограмма 1 «Формирование благоприятной инвестиционной среды</t>
    </r>
    <r>
      <rPr>
        <b/>
        <sz val="9"/>
        <color indexed="8"/>
        <rFont val="Times New Roman"/>
        <family val="1"/>
        <charset val="204"/>
      </rPr>
      <t xml:space="preserve">»                           </t>
    </r>
  </si>
  <si>
    <t>Цель. Создание благоприятных условий для привлечения инвестиций в экономику Республики Карелия в целях осуществления ее технологической модернизации и диверсификации, повышения экономического потенциала республики и устранения инфраструктурных ограничений экономического роста</t>
  </si>
  <si>
    <t>Задача 1. Создание благоприятного инвестиционного климата, в том числе  за счет внедрения Стандарта деятельности органов исполнительной власти субъекта Российской Федерации по обеспечению благоприятного инвестиционного климата в регионе, создания зон территориального развития и активизации использования механизмов государственно-частного партнерства, совершенствования и обеспечения функционирования системы поддержки и сопровождения инвестиционных проектов, улучшения информационного обеспечения инвестиционного процесса и развития инвестиционного имиджа республики</t>
  </si>
  <si>
    <t>Основное мероприятие  1.1</t>
  </si>
  <si>
    <t>реализация данного основного мероприятия будет способствовать достижению значений показателей  12 и 13</t>
  </si>
  <si>
    <t>внедрение на территории Республики Карелия всех 15 положений Стандарта деятельности органов исполнительной власти субъекта Российской Федерации по обеспечению благоприятного инвестиционного климата в регионе</t>
  </si>
  <si>
    <t>реализация данного основного мероприятия будет способствовать достижению значений показателя 7</t>
  </si>
  <si>
    <t>рост объема инвестиций в основной капитал за счет всех источников финансирования и создание новых рабочих мест</t>
  </si>
  <si>
    <t>ухудшение инвестиционного климата. Реализация инвестиционной политики без учета мнения крупных инвесторов, работающих в Республике Карелия</t>
  </si>
  <si>
    <t>Основное мероприятие 1.2</t>
  </si>
  <si>
    <t>Основное мероприятие 1.3</t>
  </si>
  <si>
    <t>обеспечение функционирования системы поддержки  инвестиционных проектов. Увеличение объема привлеченных кредитов на финансирование инвестиционных проектов</t>
  </si>
  <si>
    <t>снижение объема привлеченных кредитов на финансирование инвестиционных проектов</t>
  </si>
  <si>
    <t>реализация данного основного мероприятия будет способствовать достижению значений показателя 8</t>
  </si>
  <si>
    <t>Основное мероприятие  1.4</t>
  </si>
  <si>
    <t xml:space="preserve">снижение активности участия Республики Карелия в реализации проектов на принципах государственно-частного партнерства, отсутствие федеральных механизмов в реализации инвестиционных проектов на территории Республики Карелия, увеличение инфраструктурных издержек </t>
  </si>
  <si>
    <t>преодоление ограничений в инфраструктурных отраслях. Привлечение к реализации инвестиционных проектов федеральных и частных структур на принципах государственно-частного партнерства. Создание объектов транспортной, энергетической, коммунальной инфраструктуры с участием средств  бюджета Республики Карелия</t>
  </si>
  <si>
    <t>Основное мероприятие  1.5</t>
  </si>
  <si>
    <t>увеличение числа инвесторов, заинтересованных в реализации проектов на территории Республики Карелия. Ускорение принятия решений по инвестиционным проектам, активизация инвестиционных процессов в республике</t>
  </si>
  <si>
    <t xml:space="preserve">снижение качества и оперативности реагирования на потребности в реализации инвестиционных проектов </t>
  </si>
  <si>
    <t>реализация данного основного мероприятия будет способствовать достижению значений показателя 10</t>
  </si>
  <si>
    <t>реализация данного основного мероприятия будет способствовать достижению значений показателя  11</t>
  </si>
  <si>
    <t>снижение интереса потенциальных инвесторов к инвестиционным возможностям Республики Карелия</t>
  </si>
  <si>
    <t>формирование репутации Республики Карелия как привлекательной и безопасной  инвестиционной площадки. Повышение иформированности потенциальных инвесторов об инвестиционных возможностях Республики Карелия. Проведение качественного маркетинга территории на всех уровнях</t>
  </si>
  <si>
    <t>Основное мероприятие 1.6</t>
  </si>
  <si>
    <t>Основное мероприятие  1.7</t>
  </si>
  <si>
    <t>реализация данного основного мероприятия будет способствовать достижению значений показателя  14</t>
  </si>
  <si>
    <t xml:space="preserve">активизация инвестиционно-строительного процесса в Республике Карелия,  сокращение сроков инвестиционного периода в строительстве; повышение доступности, прозрачности предоставления государственных и муниципальных услуг  в сфере градостроительной деятельности, в том числе  в электронном виде </t>
  </si>
  <si>
    <t xml:space="preserve">замедление инвестиционно-строительного процесса в Республике Карелия,  несокращение сроков инвестиционного периода в строительстве </t>
  </si>
  <si>
    <t>Основное мероприятие 3.1</t>
  </si>
  <si>
    <t xml:space="preserve">рост числа предприятий, осуществляющих инновационную деятельность, рост затрат на технологические инновации предприятий </t>
  </si>
  <si>
    <t>снижение числа предприятий, осуществляющих инновационную деятельность</t>
  </si>
  <si>
    <t>Основное мероприятие 3.2</t>
  </si>
  <si>
    <t>рост числа предприятий, осуществляющих инновационную деятельность, рост затрат на технологические инновации предприятий</t>
  </si>
  <si>
    <t>Основное мероприятие  3.3</t>
  </si>
  <si>
    <t>Основное мероприятие 3.4</t>
  </si>
  <si>
    <t>Основное мероприятие  3.5</t>
  </si>
  <si>
    <t>отсутствие квалифицированных кадров в сфере деятельности инновационной компании</t>
  </si>
  <si>
    <t>Основное мероприятие 3.6</t>
  </si>
  <si>
    <t xml:space="preserve">подготовка, переподготовка и повышение квалификации государственных и муниципальных служащих в сфере  инновационной деятельности </t>
  </si>
  <si>
    <t>отсутствие квалифицированных кадров  в сфере  инновационной деятельности на государственной и муниципальной службе</t>
  </si>
  <si>
    <t>Основное мероприятие 3.7</t>
  </si>
  <si>
    <t>выделение средств федерального бюджета на создание промышленного (индустриального) парка на территории Республики Карелия</t>
  </si>
  <si>
    <t>отсутствие промышленного (индустриального) парка на территории Республики Карелия</t>
  </si>
  <si>
    <t>Основное мероприятие 3.8</t>
  </si>
  <si>
    <t>создание малых инновационных компаний, деятельность которых заключается в практическом применении (внедрении) результатов интеллектуальной деятельности (программ для электронных вычислительных машин, баз данных, изобретений, полезных моделей, промышленных образцов, селекционных достижений, топологий интегральных микросхем, секретов производства (ноу-хау)</t>
  </si>
  <si>
    <t>незначительное количество создаваемых малых инновационных компаний в республике</t>
  </si>
  <si>
    <t>Основное мероприятие 3.9</t>
  </si>
  <si>
    <t>снижение инновационной активности действующих инновационных компаний</t>
  </si>
  <si>
    <t>развитие деятельности инновационных компаний</t>
  </si>
  <si>
    <t>Основное мероприятие 3.11</t>
  </si>
  <si>
    <t>снижение активности субъектов малого и среднего предпринимательства по приобретению оборудования в целях создания, и (или) развития, и (или) модернизации производства</t>
  </si>
  <si>
    <t xml:space="preserve">расширение деятельности субъектов малого и среднего предпринимательства среднесписочной численностью работников 30 и более человек по приобретению оборудования, по созданию, и (или) развитию, и (или) модернизации производства товаров  </t>
  </si>
  <si>
    <t>60.</t>
  </si>
  <si>
    <t>61.</t>
  </si>
  <si>
    <t>62.</t>
  </si>
  <si>
    <t>63.</t>
  </si>
  <si>
    <t>64.</t>
  </si>
  <si>
    <t>бюджеты муниципальных образований</t>
  </si>
  <si>
    <t>09.0.7544,
09.0.5066</t>
  </si>
  <si>
    <t>реализация данного основного мероприятия будет способствовать достижению значений показателя 49</t>
  </si>
  <si>
    <t>реализация данного основного мероприятия будет способствовать достижению значений показателя 55</t>
  </si>
  <si>
    <t>реализация данного основного мероприятия будет способствовать достижению значений показателя 64</t>
  </si>
  <si>
    <t xml:space="preserve">Цель: Обеспечение условий интенсивного роста малого и среднего предпринимательства в Республике Карелия </t>
  </si>
  <si>
    <t>количество субъектов малого и среднего предпринимательства (включая индивидуальных предпринимателей) в расчете на 1 тыс. человек населения Республики Карелия</t>
  </si>
  <si>
    <t xml:space="preserve">доля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
</t>
  </si>
  <si>
    <t>доля продукции, произведенной субъектами малого и среднего предпринимательства, в общем объеме валового регионального продукта</t>
  </si>
  <si>
    <t xml:space="preserve">увеличение количества  зарегистрированных  
субъектов малого и среднего  предпринимательства 
</t>
  </si>
  <si>
    <t>Х</t>
  </si>
  <si>
    <t xml:space="preserve">оборот организаций малого и среднего предпринимательства на одного жителя республики          
</t>
  </si>
  <si>
    <t xml:space="preserve">удельный вес налоговых  поступлений по специальным налоговым режимам (налог, взимаемый в связи с применением упрощенной системы налогообложения, единый налог на вмененный доход для отдельных видов деятельности; единый сельскохозяйственный
налог; налог, взимаемый в связи с применением патентной системы налогообложения) в поступлении налоговых доходов в консолидированный бюджет Республики  Карелия
</t>
  </si>
  <si>
    <t>Задача 1. Формирование благоприятной внешней среды развития малого и среднего предпринимательства</t>
  </si>
  <si>
    <t>Задача 2. Усиление рыночных позиций малого и среднего предпринимательства Республики Карелия</t>
  </si>
  <si>
    <t>09.1.5064</t>
  </si>
  <si>
    <t>000</t>
  </si>
  <si>
    <t>521</t>
  </si>
  <si>
    <t>09.0.5064</t>
  </si>
  <si>
    <t>Цель. Обеспечение условий интенсивного роста малого и среднего предпринимательства в Республике Карелия для увеличения общего количества действующих субъектов малого и среднего предпринимательства, обеспечения занятости и развития самозанятости населения, обеспечения конкурентоспособности малого и среднего предпринимательства, увеличения  доли производимых малыми и средними предприятиями товаров, работ и услуг в валовом региональном продукте</t>
  </si>
  <si>
    <t xml:space="preserve">количество субъектов малого и среднего   
предпринимательства в расчете на 100 тыс. человек населения Республики Карелия
</t>
  </si>
  <si>
    <t xml:space="preserve">доля производимых малыми и средними предприятиями товаров, работ и услуг в валовом региональном  продукте     
</t>
  </si>
  <si>
    <t>Задача 2. Усиление рыночных позиций малого и среднего предпринимательства Республики Карелия, в том числе осуществляющих внешнеэкономическую  деятельность, деятельность в инновационной сфере и ремесленную деятельность</t>
  </si>
  <si>
    <t>Подпрограмма 2 «Развитие малого и среднего предпринимательства»</t>
  </si>
  <si>
    <t>Развитие малого и среднего предпринимательства</t>
  </si>
  <si>
    <t>09.1.0080
09.0.5064</t>
  </si>
  <si>
    <t>244,521,810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</si>
  <si>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</si>
  <si>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</si>
  <si>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</si>
  <si>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</si>
  <si>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</si>
  <si>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</si>
  <si>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</si>
  <si>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</si>
  <si>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</si>
  <si>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</si>
  <si>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</si>
  <si>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</si>
  <si>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</si>
  <si>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</si>
  <si>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</si>
  <si>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</si>
  <si>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</si>
  <si>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</si>
  <si>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реализация данного основного мероприятия будет способствовать достижению значений показателя 48</t>
  </si>
  <si>
    <t>реализация данного основного мероприятия будет способствовать достижению значений показателя 51</t>
  </si>
  <si>
    <t>реализация данного основного мероприятия будет способствовать достижению значений показателя 52</t>
  </si>
  <si>
    <t>реализация данного основного мероприятия будет способствовать достижению значений показателя 53</t>
  </si>
  <si>
    <t>реализация данного основного мероприятия будет способствовать достижению значений показателя 54</t>
  </si>
  <si>
    <t>реализация данного основного мероприятия будет способствовать достижению значений показателя 60</t>
  </si>
  <si>
    <t>реализация данного основного мероприятия будет способствовать достижению значений показателя 61</t>
  </si>
  <si>
    <t>реализация данного основного мероприятия будет способствовать достижению значений показателя 62</t>
  </si>
  <si>
    <t>реализация данного основного мероприятия будет способствовать достижению значений показателя 63</t>
  </si>
  <si>
    <t>реализация данного основного мероприятия будет способствовать достижению значений показателя  66</t>
  </si>
  <si>
    <t>реализация данного основного мероприятия будет способствовать достижению значений показателя 65</t>
  </si>
  <si>
    <t>реализация данного основного мероприятия будет способствовать достижению значений показателя 67</t>
  </si>
  <si>
    <t>реализация данного основного мероприятия будет способствовать достижению значений показателя 68</t>
  </si>
  <si>
    <t>реализация данного основного мероприятия будет способствовать достижению значений показателя 59</t>
  </si>
  <si>
    <t>реализация данного основного мероприятия будет способствовать достижению значений показателя  69</t>
  </si>
  <si>
    <t>реализация данного основного мероприятия будет способствовать достижению значений показателя 73</t>
  </si>
  <si>
    <t>реализация данного основного мероприятия будет способствовать достижению значений показателя 74</t>
  </si>
  <si>
    <t>реализация данного основного мероприятия будет способствовать достижению значений показателя 75</t>
  </si>
  <si>
    <t>реализация данного основного мероприятия будет способствовать достижению значений показателя 76</t>
  </si>
  <si>
    <t>реализация данного основного мероприятия будет способствовать достижению значений показателей 77, 78, 79</t>
  </si>
  <si>
    <t>реализация данного основного мероприятия будет способствовать достижению значений показателей 80, 81</t>
  </si>
  <si>
    <t>реализация данного основного мероприятия будет способствовать достижению значений показателя 82</t>
  </si>
  <si>
    <t>наличие актуальных утвержденных документов стратегического планирования на долгосрочную и среднесрочную перспективы, взаимоувязанных между собой, а также соответствующих государственным программам  Российской Федерации и Республики Карелия, документам стратегического планирования Российской Федерации</t>
  </si>
  <si>
    <r>
      <rPr>
        <b/>
        <sz val="10"/>
        <rFont val="Times New Roman"/>
        <family val="1"/>
        <charset val="204"/>
      </rPr>
      <t xml:space="preserve">Задача 2. </t>
    </r>
    <r>
      <rPr>
        <sz val="10"/>
        <rFont val="Times New Roman"/>
        <family val="1"/>
        <charset val="204"/>
      </rPr>
      <t xml:space="preserve">Обеспечение условий интенсивного роста малого и среднего предпринимательства в Республике Карелия </t>
    </r>
  </si>
  <si>
    <t xml:space="preserve">количество субъектов малого и среднего предпринимательства, получивших государственную поддержку в области  научно-методического, информационного, образовательного и консультационного сопровождения начинающих и действующих предпринимателей 
</t>
  </si>
  <si>
    <t xml:space="preserve">количество субъектов малого и среднего предпринимательства, получивших государственную поддержку  при реализации массовых программ обучения и повышения квалификации в сферах деятельности, связанных с использованием современных инновационных и информационных технологий управления, развития производства и услуг       
</t>
  </si>
  <si>
    <t xml:space="preserve">количество субъектов малого и среднего предпринимательства, получивших государственную поддержку  в виде субсидии на развитие лизинга оборудования 
</t>
  </si>
  <si>
    <t xml:space="preserve">количество субъектов малого и среднего предпринимательства, получивших государственную поддержку  в Бизнес-инкубаторе Республике Карелия, а также участвующих в мероприятиях бизнес-инкубирования       
</t>
  </si>
  <si>
    <t xml:space="preserve">количество вновь созданных рабочих мест  субъектами малого и среднего предпринимательства, получившими государственную поддержку  в Бизнес-инкубаторе Республике Карелия, а также участвующими в мероприятиях бизнес-инкубирования (включая вновь зарегистрированных индивидуальных предпринимателей)      </t>
  </si>
  <si>
    <t xml:space="preserve">количество субъектов малого и среднего предпринимательства, получивших государственную поддержку  при предоставлении субсидий муниципальным образованиям для софинансирования муниципальных программ развития малого и среднего предпринимательства </t>
  </si>
  <si>
    <t xml:space="preserve">количество вновь созданных рабочих мест  субъектами малого и среднего предпринимательства, получившими государственную поддержку  при реализации мероприятий муниципальных программ развития малого и среднего предпринимательства (включая вновь зарегистрированных индивидуальных предпринимателей) </t>
  </si>
  <si>
    <t>снижение уровня инновационных тенденций в экономической сфере</t>
  </si>
  <si>
    <t>Подпрограмма «Региональная  программа «Развитие малого и среднего предпринимательства в Республике Карелия на период до 2014 года»</t>
  </si>
  <si>
    <t>тыс. посещений</t>
  </si>
  <si>
    <t xml:space="preserve"> млн рублей</t>
  </si>
  <si>
    <t xml:space="preserve">доля среднесписочной численности работников (без внешних совместителей) малых (включая микропредприятия) и средних предприятий в среднесписочной численности работников (без внешних совместителей) всех предприятий и       
организаций         
</t>
  </si>
  <si>
    <t xml:space="preserve">количество работников  субъектов малого и среднего предпринимательства, получивших поддержку в области   подготовки, переподготовки и повышения квалификации        
</t>
  </si>
  <si>
    <t>тыс. рублей</t>
  </si>
  <si>
    <t xml:space="preserve">количество субъектов малого и среднего предпринимательства, получивших государственную поддержку в виде поручительств в Гарантийном фонде Республики Карелия 
</t>
  </si>
  <si>
    <t xml:space="preserve">количество субъектов малого и среднего предпринимательства, получивших государственную поддержку  в региональном центре координации поддержки экспортно ориентированных субъектов малого и среднего предпринимательства  
</t>
  </si>
  <si>
    <t xml:space="preserve">количество вновь созданных рабочих мест  субъектами малого и среднего предпринимательства, получившими государственную поддержку  в  региональном центре координации поддержки экспортно ориентированных субъектов малого и среднего предпринимательства </t>
  </si>
  <si>
    <t>млн рублей</t>
  </si>
  <si>
    <t xml:space="preserve">количество  действующих инновационных компаний, получивших поддержку участия  в салонах, выставках, конференциях, ярмарках,  «Деловых миссиях инновационных компаний» и иных мероприятиях, связанных с продвижением на региональные и международные рынки продукции, товаров и услуг и предусматривающих экспонирование и показ (демонстрация в действии) </t>
  </si>
  <si>
    <t>внедрение Стандарта деятельности органов исполнительной власти субъекта Российской Федерации по обеспечению благоприятного инвестиционного климата в регионе</t>
  </si>
  <si>
    <t xml:space="preserve">реализация мероприятий Основных направлений инвестиционной политики Правительства Республики Карелия на 2011-2015 годы. Разработка и реализация мероприятий Основных направлений инвестиционной политики Правительства Республики Карелия на 2016-2020 годы  </t>
  </si>
  <si>
    <t>предоставление субсидий из бюджета Республики Карелия на частичное возмещение затрат по уплате процентов по кредитам, полученным для финансирования инвестиционных проектов</t>
  </si>
  <si>
    <t>развитие механизмов государственно-частного партнерства  на территории Республики Карелия</t>
  </si>
  <si>
    <t>реализация данного основного мероприятия будет способствовать достижению значений показателя 9</t>
  </si>
  <si>
    <t xml:space="preserve">обеспечение открытого информационного  пространства инвестиционной деятельности 
</t>
  </si>
  <si>
    <t>развитие инвестиционного имиджа Республики Карелия</t>
  </si>
  <si>
    <t xml:space="preserve">реализация мероприятий программы «Ликвидация административных барьеров в строительстве Республики Карелия на 2011-2015 годы»     </t>
  </si>
  <si>
    <t>поддержка организаций, образующих инфраструктуру поддержки малого и среднего предпринимательства в Республике Карелия, на научно-методическое, информационное, образовательное и консультационное сопровождение начинающих и действующих предпринимателей (проведение семинаров по вопросам развития малого и среднего предпринимательства, проведение исследований по развитию малого и среднего предпринимательства, предоставление консультаций и издание методических материалов по ведению бизнеса)</t>
  </si>
  <si>
    <t>организация участия субъектов малого и среднего предпринимательства Республики Карелия в выставочно-ярмарочных мероприятиях, в том числе в Днях малого бизнеса во Всероссийском выставочном центре</t>
  </si>
  <si>
    <t>реализация массовых программ обучения и повышения квалификации в сферах деятельности, связанных с использованием современных инновационных и информационных технологий управления, развития производства и услуг</t>
  </si>
  <si>
    <t>предоставление субсидий на частичное возмещение затрат субъектам малого и среднего предпринимательства, обеспечивающим софинансирование расходов на обучение своих специалистов в рамках Государственного плана подготовки управленческих кадров для организаций народного хозяйства Российской Федерации</t>
  </si>
  <si>
    <t xml:space="preserve">Цель. Обеспечение условий интенсивного роста малого и среднего предпринимательства в Республике Карелия </t>
  </si>
  <si>
    <t>Региональная программа «Развитие малого и среднего предпринимательства в Республике Карелия на период до 2014 года»</t>
  </si>
  <si>
    <t xml:space="preserve">Подпрограмма 2 «Развитие малого и среднего  предпринимательства» </t>
  </si>
  <si>
    <t>поддержка и ведение интернет-ресурса «Портал малого и среднего предпринимательства Республики Карелия», организация и ведение реестра субъектов малого и среднего предпринимательства - получателей государственной поддержки</t>
  </si>
  <si>
    <t>проведение ежегодного регионального конкурса «Лучший предприниматель года»</t>
  </si>
  <si>
    <t>содействие развитию лизинга оборудования  субъектами малого и среднего предпринимательства</t>
  </si>
  <si>
    <t>мероприятия по проведению мастер-классов и повышению квалификации в сфере народно-художественных промыслов и ремесел, по оказанию информационно-консультационной поддержки</t>
  </si>
  <si>
    <t>предоставление субсидий бюджетам муниципальных образований для софинансирования муниципальных программ развития малого и среднего предпринимательства, в том числе в монопрофильных территориальных образованиях, согласно перечням моногородов, утвержденным Правительственной комиссией по повышению устойчивости развития российской экономики или Правительственной комиссией по экономическому развитию и интеграции</t>
  </si>
  <si>
    <t xml:space="preserve">создание и увеличение капитализации Гарантийного фонда Республики Карелия </t>
  </si>
  <si>
    <t>государственная поддержка организации, управляющей деятельностью Бизнес-инкубатора Республики Карелия, на развитие процессов бизнес-инкубирования, а также субсидирование части затрат на 1 квадратный метр площади Бизнес-инкубатора Республики Карелия, предоставляемой субъектам малого предпринимательства</t>
  </si>
  <si>
    <t>субсидирование части затрат субъектов малого и среднего предпринимательства, связанных с приобретением оборудования в целях создания, и (или) развития, и (или) модернизации производства товаров народных художественных промыслов</t>
  </si>
  <si>
    <t>проведение  маркетинговых, научных и иных исследований в сфере инновационной составляющей экономики Республики Карелия</t>
  </si>
  <si>
    <t xml:space="preserve">размещение закупок научно-исследовательских и опытно-конструкторских работ в Республике Карелия </t>
  </si>
  <si>
    <t>предоставление  субъектам малого и среднего предпринимательства образовательных услуг, связанных с подготовкой, переподготовкой и повышением квалификации их сотрудников в сфере деятельности инновационной компании</t>
  </si>
  <si>
    <t>подготовка, переподготовка и повышение квалификации государственных и муниципальных служащих в сфере инновационной деятельности</t>
  </si>
  <si>
    <t>реализация Соглашения от 26 апреля 2012 года между Российским фондом фундаментальных исследований и Правительством Республики Карелия о совместном конкурсе проектов фундаментальных научных исследований, направленных на изучение природной среды, ее ресурсов и социально-экономических процессов в Республике Карелия, в 2012-2015 годах</t>
  </si>
  <si>
    <t>реализация Соглашения от 13 июля 2011 года между Российским гуманитарным научным фондом и Правительством Республики Карелия о совместном конкурсе проектов в области гуманитарных наук на 2012- 2015 годы</t>
  </si>
  <si>
    <t>подготовка заявки по созданию промышленного (индустриального) парка на территории Республики Карелия</t>
  </si>
  <si>
    <t>предоставление грантов на создание малой инновационной компании</t>
  </si>
  <si>
    <t>предоставление  субсидий инновационным компаниям, в том числе участникам инновационных территориальных кластеров, в целях возмещения затрат или недополученных доходов в связи с производством (реализацией) товаров</t>
  </si>
  <si>
    <t>предоставление субсидий субъектам малого и среднего предпринимательства на приобретение оборудования в целях создания, и (или) развития, и (или) модернизации производства товаров</t>
  </si>
  <si>
    <t>проведение  семинаров, круглых столов, конференций, форумов по вопросам деятельности в инновационной сфере</t>
  </si>
  <si>
    <t>создание и ведение интернет-ресурса «Инновационный портал Республики Карелия»</t>
  </si>
  <si>
    <t>проведение  ежегодного регионального конкурса «Лучший инновационный проект» среди субъектов малого и среднего предпринимательства, осуществляющих инновационную деятельность</t>
  </si>
  <si>
    <t>создание и/или модернизация  автоматизированной информационной системы сбора и обобщения показателей мониторинга качества и доступности предоставления государственных и муниципальных услуг</t>
  </si>
  <si>
    <t>актуализация перечня государственных услуг, предоставляемых исполнительными органами государственной власти Республики Карелия, и перечня услуг, предоставляемых учреждениями, подведомственными органам исполнительной власти Республики Карелия, размещенных на Официальном интернет-портале Республики Карелия в разделе «Административная реформа»</t>
  </si>
  <si>
    <t>проведение мониторинга качества и доступности предоставления  органами исполнительной власти Республики Карелия и органами местного самоуправления в Республике Карелия государственных и муницпальных услуг</t>
  </si>
  <si>
    <t>рассмотрение результатов оценки эффективности деятельности органов местного самоуправления и руководителей организаций Комиссией по оценке результативности деятельности органов исполнительной власти Республики Карелия и органов местного самоуправления муниципальных образований в Республике Карелия</t>
  </si>
  <si>
    <t>мониторинг формирования и представления докладов глав местных администраций городских округов и муниципальных районов о достигнутых значениях показателей для оценки эффективности деятельности органов местного самоуправления</t>
  </si>
  <si>
    <t>разработка правового акта Правительства Республики Карелия о выделении грантов муниципальным образованиям, достигшим наилучших значений показателей уровня эффективности деятельности органов местного самоуправления городских округов и муниципальных районов</t>
  </si>
  <si>
    <t>государственный контроль в сфере закупок товаров, работ, услуг для обеспечения государственных и муниципальных нужд</t>
  </si>
  <si>
    <t>государственный контроль за осуществлением органами местного самоуправления переданных государственных полномочий по лицензированию розничной продажи алкогольной продукции</t>
  </si>
  <si>
    <t>государственный контроль за представлением деклараций  об объеме розничной продажи алкогольной и спиртосодержащей продукции</t>
  </si>
  <si>
    <t>развитие государственного стратегического планирования</t>
  </si>
  <si>
    <t>разработка прогнозов социально-экономического развития Республики Карелия</t>
  </si>
  <si>
    <t>формирование сводной заявки на обеспечение статистическими изданиями (по разработкам в рамках Федеральной программы статистических работ) органов законодательной и исполнительной  власти Республики Карелия</t>
  </si>
  <si>
    <t>формирование работ в рамках региональной статистики (проведение статистических обследований и наблюдений)</t>
  </si>
  <si>
    <t>формирование статистической базы данных комплексной информационной системы статистических показателей социально-экономического положения муниципальных образований и республики в целом</t>
  </si>
  <si>
    <t xml:space="preserve">подготовка управленческих кадров для организаций народного хозяйства </t>
  </si>
  <si>
    <t xml:space="preserve">содействие организациям в Республике Карелия в продвижении их продукции на российский и зарубежные рынки и интенсификация контактов с зарубежными партнерами и партнерами иных регионов Российской Федерации </t>
  </si>
  <si>
    <t>заключение и обеспечение выполнения  соглашений  с регионами Российской Федерации, странами СНГ и их субъектами</t>
  </si>
  <si>
    <t>улучшение информированности  субъектов малого и среднего предпринимательства об условиях ведения предпринимательской деятельности</t>
  </si>
  <si>
    <t>снижение числа субъектов малого и среднего предпринимательства по причинам рыночного и регуляторного характера</t>
  </si>
  <si>
    <t>отсутствие системной возможности информирования посредством современных технологий</t>
  </si>
  <si>
    <t>формирование единой информационной площадки для субъектов малого и среднего предпринимательства. Учет и публичность информации о получателях</t>
  </si>
  <si>
    <t>повышение общественной значимости предпринимательской деятельности в социально-экономическом развитии республики</t>
  </si>
  <si>
    <t>возможность внешенего позиционирования и популяризации деятельности карельских компаний</t>
  </si>
  <si>
    <t>ограничение потенциала роста в силу ограниченного маркетингового ресурса</t>
  </si>
  <si>
    <t>реализация данного основного мероприятия будет способствовать достижению значений показателя 26</t>
  </si>
  <si>
    <t>реализация данного основного мероприятия будет способствовать достижению значений показателя 25</t>
  </si>
  <si>
    <t>сохранение негативного отношения к форме жизнедеятельности  «Предпринимательство»</t>
  </si>
  <si>
    <t>снижение числа субъектов малого и среднего предпринимательства по причинам технологического характера</t>
  </si>
  <si>
    <t>подготовка, переподготовка и повышение квалификации с целью использования современного рыночного инструментария</t>
  </si>
  <si>
    <t>получение образовательных услуг специалистами субъектов малого и среднего предпринимательства в рамках общегосударственных стандартов</t>
  </si>
  <si>
    <t>снижение числа субъектов малого и среднего предпринимательства по причинам кадрового характера</t>
  </si>
  <si>
    <t>обеспечение доступа субъектов малого и среднего предпринимательства и организаций инфраструктуры к кредитным и иным финансовым ресурсам</t>
  </si>
  <si>
    <t>снижение числа субъектов малого и среднего предпринимательства по причинам финансового характера</t>
  </si>
  <si>
    <t>реализация данного основного мероприятия будет способствовать достижению значений показателя 27</t>
  </si>
  <si>
    <t>снижение затрат на развитие предпринимательской деятельности</t>
  </si>
  <si>
    <t>снижение числа субъектов малого и среднего предпринимательства по причинам организационного характера</t>
  </si>
  <si>
    <t>организация структуры, создающей наиболее благоприятные условия для стартового развития малых предприятий путём предоставления комплекса услуг и ресурсов на льготной основе</t>
  </si>
  <si>
    <t>углубление знаний участников семинаров по вопросам ведения бизнеса в сфере народно-художественных промыслов и ремесел</t>
  </si>
  <si>
    <t>отсутствие роста данной целевой категории предпринимателей</t>
  </si>
  <si>
    <t xml:space="preserve">снижение затрат  на модернизацию производства </t>
  </si>
  <si>
    <t>реализация данного основного мероприятия будет способствовать достижению значений показателей 27, 28</t>
  </si>
  <si>
    <t>расширение практики предоставления государственной поддержки субъектам малого и среднего предпринимательства, особенно в монопрофильных муниципальных образованиях республики</t>
  </si>
  <si>
    <t>снижение числа субъектов малого и среднего предпринимательства по причинам местной административной компетенции</t>
  </si>
  <si>
    <t>создание условий для выхода прозводителей товаров и услуг на зарубежные рынки</t>
  </si>
  <si>
    <t>снижение числа субъектов малого и среднего предпринимательства по причинам внешнеэкономического характера</t>
  </si>
  <si>
    <t>содействие продвижению на рынки иностранных государств российских товаров (работ, услуг), а также создание благоприятных условий для российских участников внешнеэкономической деятельности</t>
  </si>
  <si>
    <t xml:space="preserve">Подпрограмма 2  «Развитие малого и среднего  предпринимательства» </t>
  </si>
  <si>
    <t>утверждение Порядка предоставления субсидий в рамках реализации подпрограммы «Развитие малого и среднего предпринимательства» государственной программы Республики Карелия «Экономическое развитие и инновационная экономика Республики Карелия»</t>
  </si>
  <si>
    <t>внесение изменений в распоряжение Правительства Республики Карелия от 6 апреля 2009 года № 98р-П, которым учрежден Гарантийный фонд Республики Карелия</t>
  </si>
  <si>
    <t>внесение изменений в постановление Правительства Республики Карелия от 9 января 2013 года № 4-П «Об утверждении Порядка проведения ежегодного регионального конкурса «Лучший предприниматель года»</t>
  </si>
  <si>
    <t>Расходы (тыс. рублей), годы</t>
  </si>
  <si>
    <r>
      <t>создание благоприятного инвестиционного климата, в том числе  за счет внедрения Стандарта деятельности органов исполнительной власти субъекта Российской Федерации по обеспечению благоприятного инвестиционного климата в регионе, создания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зон территориального развития и активизации использования механизмов государственно-частного партнерства, совершенствования и обеспечения функционирования системы поддержки и сопровождения инвестиционных проектов, улучшения информационного обеспечения инвестиционного процесса и развития инвестиционного имиджа республики</t>
    </r>
  </si>
  <si>
    <t>Подпрограмма</t>
  </si>
  <si>
    <t xml:space="preserve">Региональная  программа «Развитие малого и среднего предпринимательства в Республике Карелия на период до 2014 года» </t>
  </si>
  <si>
    <t>Основное мероприятие (мероприятие, ВЦП, РЦП) 2.1</t>
  </si>
  <si>
    <t>Основное мероприятие (мероприятие, ВЦП, РЦП) 2.2</t>
  </si>
  <si>
    <t>Основное мероприятие (мероприятие, ВЦП, РЦП) 2.3</t>
  </si>
  <si>
    <t xml:space="preserve">проведение ежегодного регионального конкурса «Лучший предприниматель года» </t>
  </si>
  <si>
    <t>Основное мероприятие (мероприятие, ВЦП, РЦП) 2.4</t>
  </si>
  <si>
    <t>Основное мероприятие (мероприятие, ВЦП, РЦП) 2.5</t>
  </si>
  <si>
    <t>Основное мероприятие (мероприятие, ВЦП, РЦП) 2.6</t>
  </si>
  <si>
    <t>Основное мероприятие (мероприятие, ВЦП, РЦП) 2.7</t>
  </si>
  <si>
    <t>Основное мероприятие (мероприятие, ВЦП, РЦП) 2.8</t>
  </si>
  <si>
    <t>Основное мероприятие (мероприятие, ВЦП, РЦП) 2.9</t>
  </si>
  <si>
    <t>Основное мероприятие (мероприятие, ВЦП, РЦП) 2.10</t>
  </si>
  <si>
    <t>Основное мероприятие (мероприятие, ВЦП, РЦП) 2.11</t>
  </si>
  <si>
    <t>Основное мероприятие (мероприятие, ВЦП, РЦП) 2.12</t>
  </si>
  <si>
    <t>Основное мероприятие (мероприятие, ВЦП, РЦП) 2.14</t>
  </si>
  <si>
    <t>Основное мероприятие (мероприятие, ВЦП, РЦП) 2.13</t>
  </si>
  <si>
    <t>создание и (или) обеспечение деятельности регионального центра координации поддержки экспортно ориентированных субъектов малого и среднего предпринимательства</t>
  </si>
  <si>
    <t>содействие ускоренному развитию конкурентоспособного сектора  исследований и разработок в Республике Карелия</t>
  </si>
  <si>
    <t>формирование и развитие системы подготовки, переподготовки и повышения квалификации специалистов в сфере инновационной деятельности</t>
  </si>
  <si>
    <t>создание условий для разработки и внедрения передовых технологий и инноваций в экономику и социальную сферу</t>
  </si>
  <si>
    <t>предоставление  субсидий действующим инновационным компаниям, в том числе участникам инновационных территориальных клаcтеров, в целях возмещения затрат или недополученных доходов в связи с производством (реализацией) товаров</t>
  </si>
  <si>
    <t>предоставление субсидий субъектам малого и среднего предпринимательства на приобретение оборудования в целях создания, развития и модернизации производства товаров</t>
  </si>
  <si>
    <t>проведение семинаров, круглых столов, конференций, форумов по вопросам деятельности в инновационной сфере</t>
  </si>
  <si>
    <t>поддержка  действующих инновационных компаний, участвующих в салонах, выставках, конференциях, ярмарках, «Деловых миссиях инновационных компаний»  и иных мероприятиях, связанных с продвижением на региональные и международные рынки продукции, товаров и услуг и предусматривающих экспонирование и показ (демонстрация в действии)</t>
  </si>
  <si>
    <t xml:space="preserve">повышение качества и доступности государственных и муниципальных услуг </t>
  </si>
  <si>
    <t>мониторинг и оценка эффективности деятельности органов местного самоуправления муниципальных образований в Республике Карелия</t>
  </si>
  <si>
    <t>проведение мониторинга качества и доступности предоставления  органами исполнительной  власти Республики Карелия и органами местного самоуправления в Республике Карелия государственных и муницпальных услуг</t>
  </si>
  <si>
    <t>обеспечение органов законодательной и исполнительной власти Республики Карелия статистическими изданиями</t>
  </si>
  <si>
    <t>формирование сводной заявки на обеспечение статистическими изданиями (по разработкам в рамках Федеральной программы статистических работ) органов  законодательной и исполнительной власти Республики Карелия</t>
  </si>
  <si>
    <t xml:space="preserve">укрепление кадрового потенциала для организаций народного хозяйства </t>
  </si>
  <si>
    <t>развитие внешнеэкономических, межрегиональных связей и выставочно-ярмарочной деятельности</t>
  </si>
  <si>
    <t>средства бюджета Республики Карелия,  за исключением целевых федеральных средств</t>
  </si>
  <si>
    <t>средства бюджета Республики Карелия, за исключением целевых федеральных средств</t>
  </si>
  <si>
    <t xml:space="preserve">                      Приложение 5 к государственной программе</t>
  </si>
  <si>
    <t>уровень удовлетворенности заявителей качеством и доступностью государственных и муниципальных услуг, предоставляемых непосредственно органами исполнительной власти Республики Карелия и органами местного самоуправления в Республике Карелия</t>
  </si>
  <si>
    <t xml:space="preserve">количество субъектов малого и среднего предпринимательства, получивших государственную поддержку  в виде субсидии на приобретение оборудования в целях создания, и (или) развития и  (или) модернизации производства товаров народных художественных промыслов </t>
  </si>
  <si>
    <t>обеспечение формирования в автоматизированной информационной системе  мониторинга качества и доступности предоставления государственных и муниципальных услуг актуальных данных по качеству и доступности услуг</t>
  </si>
  <si>
    <t>Основное мероприятие  2.1</t>
  </si>
  <si>
    <t>Основное мероприятие 2.2</t>
  </si>
  <si>
    <t>Основное мероприятие  2.3</t>
  </si>
  <si>
    <t>Основное мероприятие 2.4</t>
  </si>
  <si>
    <t>Основное мероприятие  2.5</t>
  </si>
  <si>
    <t>Основное мероприятие 2.6</t>
  </si>
  <si>
    <t>Основное мероприятие  2.7</t>
  </si>
  <si>
    <t>Основное мероприятие  2.8</t>
  </si>
  <si>
    <t>Основное мероприятие  2.9</t>
  </si>
  <si>
    <t>Основное мероприятие  2.10</t>
  </si>
  <si>
    <t>Основное мероприятие  2.11</t>
  </si>
  <si>
    <t>Основное мероприятие 2.12</t>
  </si>
  <si>
    <t>Основное мероприятие 2.13</t>
  </si>
  <si>
    <t>Основное мероприятие 2.14</t>
  </si>
  <si>
    <t>субсидирование части затрат, связанных с уплатой процентов по кредитам, привлеченным на срок не более 3 лет в российских кредитных организациях субъектами малого и среднего предпринимательства, производящими и реализующими товары (работы, услуги), предназначенные для экспорта; субсидирование части затрат субъектов малого и среднего предпринимательства, связанных с оплатой услуг по выполнению обязательных требований законодательства Российской Федерации и (или) законодательства страны-импортера, являющихся необходимыми для экспорта товаров (работ, услуг), в том числе работ по сертификации, регистрации или другим формам подтверждения соответствия; поддержка участия субъектов малого и среднего предпринимательства в зарубежных и российских выставочно-ярмарочных мероприятиях; реализация мероприятий, направленных на поддержку малых и средних предприятий в условиях вступления России в ВТО: реализация специальных программ обучения для субъектов малого и среднего предпринимательства, организаций инфраструктуры поддержки малого и среднего предпринимательства и представителей органов власти с целью повышения их квалификации, в том числе по вопросам внедрения международной системы стандартов качества ИСО (семинары, круглые столы, издание пособий и тому подобное)</t>
  </si>
  <si>
    <t>реализация Соглашения от 13 июля 2011 года между Российским гуманитарным научным фондом и Правительством Республики Карелия о совместном конкурсе проектов в области гуманитарных наук на 2012-2015 годы</t>
  </si>
  <si>
    <t>формирование гуманитарной среды, способствующей развитию инновационных тенденций в экономической сфере</t>
  </si>
  <si>
    <t>реализация данного основного мероприятия будет способствовать достижению значений показателей 39, 40</t>
  </si>
  <si>
    <t>поддержка  действующих инновационных компаний, участвующих в салонах, выставках, конференциях, ярмарках, «Деловых миссиях инновационных компаний» и иных мероприятиях, связанных с продвижением на региональные и международные рынки продукции, товаров и услуг и предусматривающих экспонирование и показ (демонстрация в действии)</t>
  </si>
  <si>
    <t>Задача 1                     Формирование благоприятной внешней среды развития малого и среднего предпринимательства</t>
  </si>
  <si>
    <t>Задача 2.                     Усиление рыночных позиций малого и среднего предпринимательства Республики Карелия</t>
  </si>
  <si>
    <t>Основное мероприятие (мероприятие, ВЦП, РЦП) 3.14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</si>
</sst>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9">
    <xf numFmtId="0" fontId="0" fillId="0" borderId="0" xfId="0"/>
    <xf numFmtId="0" fontId="4" fillId="0" borderId="0" xfId="0" applyFont="1"/>
    <xf numFmtId="0" fontId="0" fillId="0" borderId="0" xfId="0" applyBorder="1"/>
    <xf numFmtId="49" fontId="5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justify"/>
    </xf>
    <xf numFmtId="0" fontId="2" fillId="0" borderId="2" xfId="0" applyFont="1" applyBorder="1" applyAlignment="1">
      <alignment horizontal="center" vertical="top" wrapText="1"/>
    </xf>
    <xf numFmtId="49" fontId="4" fillId="2" borderId="0" xfId="0" applyNumberFormat="1" applyFont="1" applyFill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0" fillId="0" borderId="0" xfId="0" applyFill="1" applyBorder="1"/>
    <xf numFmtId="0" fontId="5" fillId="0" borderId="0" xfId="0" applyFont="1"/>
    <xf numFmtId="49" fontId="5" fillId="0" borderId="0" xfId="0" applyNumberFormat="1" applyFont="1" applyAlignment="1">
      <alignment horizontal="left" vertical="center"/>
    </xf>
    <xf numFmtId="49" fontId="5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2" xfId="0" applyFont="1" applyFill="1" applyBorder="1" applyAlignment="1">
      <alignment horizontal="left" vertical="top" wrapText="1"/>
    </xf>
    <xf numFmtId="0" fontId="11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Border="1"/>
    <xf numFmtId="49" fontId="5" fillId="2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0" fillId="0" borderId="2" xfId="0" applyFill="1" applyBorder="1"/>
    <xf numFmtId="0" fontId="4" fillId="0" borderId="2" xfId="0" applyFont="1" applyFill="1" applyBorder="1" applyAlignment="1">
      <alignment horizontal="justify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3" fontId="8" fillId="0" borderId="2" xfId="0" applyNumberFormat="1" applyFont="1" applyFill="1" applyBorder="1" applyAlignment="1">
      <alignment horizontal="center" vertical="top" wrapText="1"/>
    </xf>
    <xf numFmtId="164" fontId="8" fillId="0" borderId="2" xfId="0" applyNumberFormat="1" applyFont="1" applyFill="1" applyBorder="1" applyAlignment="1">
      <alignment horizontal="center" vertical="top" wrapText="1"/>
    </xf>
    <xf numFmtId="1" fontId="8" fillId="0" borderId="2" xfId="0" applyNumberFormat="1" applyFont="1" applyFill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0" fillId="2" borderId="0" xfId="0" applyFill="1"/>
    <xf numFmtId="0" fontId="0" fillId="2" borderId="0" xfId="0" applyFill="1" applyBorder="1"/>
    <xf numFmtId="0" fontId="4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164" fontId="4" fillId="0" borderId="2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Fill="1" applyBorder="1" applyAlignment="1">
      <alignment horizontal="center" vertical="top" wrapText="1"/>
    </xf>
    <xf numFmtId="0" fontId="5" fillId="0" borderId="2" xfId="0" applyFont="1" applyBorder="1"/>
    <xf numFmtId="0" fontId="19" fillId="0" borderId="0" xfId="0" applyFont="1"/>
    <xf numFmtId="49" fontId="19" fillId="0" borderId="0" xfId="0" applyNumberFormat="1" applyFont="1"/>
    <xf numFmtId="0" fontId="5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/>
    <xf numFmtId="0" fontId="5" fillId="0" borderId="0" xfId="0" applyFont="1" applyFill="1"/>
    <xf numFmtId="49" fontId="4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9" fillId="0" borderId="0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/>
    <xf numFmtId="0" fontId="4" fillId="0" borderId="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4" xfId="0" applyNumberFormat="1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8" fillId="0" borderId="6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right" vertical="top" wrapText="1"/>
    </xf>
    <xf numFmtId="0" fontId="8" fillId="0" borderId="2" xfId="0" applyFont="1" applyFill="1" applyBorder="1" applyAlignment="1"/>
    <xf numFmtId="0" fontId="4" fillId="0" borderId="2" xfId="0" applyFont="1" applyFill="1" applyBorder="1" applyAlignment="1">
      <alignment horizontal="center" vertical="top"/>
    </xf>
    <xf numFmtId="165" fontId="4" fillId="0" borderId="2" xfId="0" applyNumberFormat="1" applyFont="1" applyFill="1" applyBorder="1" applyAlignment="1">
      <alignment horizontal="center"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/>
    <xf numFmtId="49" fontId="5" fillId="0" borderId="0" xfId="0" applyNumberFormat="1" applyFont="1" applyFill="1" applyAlignment="1">
      <alignment horizontal="center"/>
    </xf>
    <xf numFmtId="0" fontId="8" fillId="2" borderId="2" xfId="0" applyFont="1" applyFill="1" applyBorder="1" applyAlignment="1">
      <alignment vertical="top" wrapText="1"/>
    </xf>
    <xf numFmtId="0" fontId="8" fillId="0" borderId="2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 wrapText="1"/>
    </xf>
    <xf numFmtId="4" fontId="7" fillId="3" borderId="2" xfId="0" applyNumberFormat="1" applyFont="1" applyFill="1" applyBorder="1" applyAlignment="1">
      <alignment horizontal="center" vertical="top" wrapText="1"/>
    </xf>
    <xf numFmtId="0" fontId="19" fillId="3" borderId="0" xfId="0" applyFont="1" applyFill="1"/>
    <xf numFmtId="49" fontId="19" fillId="3" borderId="0" xfId="0" applyNumberFormat="1" applyFont="1" applyFill="1"/>
    <xf numFmtId="164" fontId="4" fillId="3" borderId="2" xfId="0" applyNumberFormat="1" applyFont="1" applyFill="1" applyBorder="1" applyAlignment="1">
      <alignment horizontal="center" vertical="center" wrapText="1"/>
    </xf>
    <xf numFmtId="0" fontId="0" fillId="3" borderId="0" xfId="0" applyFill="1"/>
    <xf numFmtId="4" fontId="0" fillId="3" borderId="0" xfId="0" applyNumberFormat="1" applyFill="1"/>
    <xf numFmtId="4" fontId="1" fillId="3" borderId="0" xfId="0" applyNumberFormat="1" applyFont="1" applyFill="1"/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0" xfId="0" applyFont="1" applyFill="1" applyAlignment="1">
      <alignment horizontal="justify" vertical="top"/>
    </xf>
    <xf numFmtId="0" fontId="8" fillId="0" borderId="2" xfId="0" applyFont="1" applyFill="1" applyBorder="1" applyAlignment="1">
      <alignment horizontal="justify" vertical="top"/>
    </xf>
    <xf numFmtId="0" fontId="10" fillId="0" borderId="2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23" fillId="0" borderId="2" xfId="0" applyFont="1" applyFill="1" applyBorder="1" applyAlignment="1">
      <alignment horizontal="center" vertical="top" wrapText="1"/>
    </xf>
    <xf numFmtId="165" fontId="8" fillId="0" borderId="2" xfId="0" applyNumberFormat="1" applyFont="1" applyFill="1" applyBorder="1" applyAlignment="1">
      <alignment horizontal="center" vertical="top" wrapText="1"/>
    </xf>
    <xf numFmtId="164" fontId="8" fillId="0" borderId="4" xfId="0" applyNumberFormat="1" applyFont="1" applyFill="1" applyBorder="1" applyAlignment="1">
      <alignment horizontal="center" vertical="top" wrapText="1"/>
    </xf>
    <xf numFmtId="0" fontId="19" fillId="0" borderId="0" xfId="0" applyFont="1" applyFill="1"/>
    <xf numFmtId="49" fontId="19" fillId="0" borderId="0" xfId="0" applyNumberFormat="1" applyFont="1" applyFill="1"/>
    <xf numFmtId="0" fontId="4" fillId="0" borderId="0" xfId="0" applyFont="1" applyFill="1" applyAlignment="1">
      <alignment horizontal="center"/>
    </xf>
    <xf numFmtId="49" fontId="4" fillId="0" borderId="0" xfId="0" applyNumberFormat="1" applyFont="1" applyFill="1"/>
    <xf numFmtId="49" fontId="4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49" fontId="5" fillId="0" borderId="2" xfId="0" applyNumberFormat="1" applyFont="1" applyFill="1" applyBorder="1" applyAlignment="1">
      <alignment vertical="center" textRotation="90" wrapText="1"/>
    </xf>
    <xf numFmtId="49" fontId="13" fillId="0" borderId="4" xfId="0" applyNumberFormat="1" applyFont="1" applyFill="1" applyBorder="1" applyAlignment="1">
      <alignment horizontal="center" vertical="top" wrapText="1"/>
    </xf>
    <xf numFmtId="0" fontId="13" fillId="0" borderId="4" xfId="0" applyFont="1" applyFill="1" applyBorder="1" applyAlignment="1">
      <alignment horizontal="center" vertical="top" wrapText="1"/>
    </xf>
    <xf numFmtId="4" fontId="7" fillId="0" borderId="2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Fill="1"/>
    <xf numFmtId="0" fontId="7" fillId="0" borderId="4" xfId="0" applyFont="1" applyFill="1" applyBorder="1" applyAlignment="1">
      <alignment vertical="top" wrapText="1"/>
    </xf>
    <xf numFmtId="0" fontId="13" fillId="0" borderId="6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vertical="top" textRotation="90" wrapText="1"/>
    </xf>
    <xf numFmtId="0" fontId="14" fillId="0" borderId="0" xfId="0" applyFont="1" applyFill="1" applyBorder="1" applyAlignment="1">
      <alignment horizontal="center" vertical="top" wrapText="1"/>
    </xf>
    <xf numFmtId="49" fontId="21" fillId="0" borderId="2" xfId="0" applyNumberFormat="1" applyFont="1" applyFill="1" applyBorder="1" applyAlignment="1">
      <alignment vertical="center" textRotation="90" wrapText="1"/>
    </xf>
    <xf numFmtId="4" fontId="9" fillId="0" borderId="2" xfId="0" applyNumberFormat="1" applyFont="1" applyFill="1" applyBorder="1" applyAlignment="1">
      <alignment horizontal="center" vertical="top" wrapText="1"/>
    </xf>
    <xf numFmtId="4" fontId="8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/>
    <xf numFmtId="164" fontId="7" fillId="0" borderId="2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/>
    <xf numFmtId="164" fontId="2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16" fillId="0" borderId="8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16" fillId="0" borderId="14" xfId="0" applyFont="1" applyFill="1" applyBorder="1" applyAlignment="1">
      <alignment vertical="top" wrapText="1"/>
    </xf>
    <xf numFmtId="0" fontId="16" fillId="0" borderId="8" xfId="0" applyFont="1" applyFill="1" applyBorder="1" applyAlignment="1">
      <alignment vertical="top" wrapText="1"/>
    </xf>
    <xf numFmtId="0" fontId="16" fillId="0" borderId="7" xfId="0" applyFont="1" applyFill="1" applyBorder="1" applyAlignment="1">
      <alignment vertical="top" wrapText="1"/>
    </xf>
    <xf numFmtId="0" fontId="24" fillId="0" borderId="8" xfId="0" applyFont="1" applyFill="1" applyBorder="1" applyAlignment="1">
      <alignment vertical="top" wrapText="1"/>
    </xf>
    <xf numFmtId="0" fontId="24" fillId="0" borderId="7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49" fontId="7" fillId="0" borderId="5" xfId="0" applyNumberFormat="1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4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49" fontId="4" fillId="0" borderId="20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center" vertical="top" wrapText="1"/>
    </xf>
    <xf numFmtId="49" fontId="18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0" fontId="9" fillId="0" borderId="2" xfId="0" applyNumberFormat="1" applyFont="1" applyFill="1" applyBorder="1" applyAlignment="1">
      <alignment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vertical="top" wrapText="1"/>
    </xf>
    <xf numFmtId="0" fontId="22" fillId="0" borderId="7" xfId="0" applyFont="1" applyFill="1" applyBorder="1" applyAlignment="1">
      <alignment vertical="top" wrapText="1"/>
    </xf>
    <xf numFmtId="49" fontId="7" fillId="0" borderId="8" xfId="0" applyNumberFormat="1" applyFont="1" applyFill="1" applyBorder="1" applyAlignment="1">
      <alignment horizontal="left" vertical="top" wrapText="1"/>
    </xf>
    <xf numFmtId="49" fontId="7" fillId="0" borderId="7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49" fontId="7" fillId="0" borderId="9" xfId="0" applyNumberFormat="1" applyFont="1" applyFill="1" applyBorder="1" applyAlignment="1">
      <alignment horizontal="left" vertical="top" wrapText="1"/>
    </xf>
    <xf numFmtId="0" fontId="7" fillId="0" borderId="5" xfId="0" applyNumberFormat="1" applyFont="1" applyFill="1" applyBorder="1" applyAlignment="1">
      <alignment horizontal="left" vertical="top" wrapText="1"/>
    </xf>
    <xf numFmtId="0" fontId="7" fillId="0" borderId="8" xfId="0" applyNumberFormat="1" applyFont="1" applyFill="1" applyBorder="1" applyAlignment="1">
      <alignment horizontal="left" vertical="top" wrapText="1"/>
    </xf>
    <xf numFmtId="0" fontId="7" fillId="0" borderId="7" xfId="0" applyNumberFormat="1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right" vertical="top"/>
    </xf>
    <xf numFmtId="0" fontId="6" fillId="0" borderId="5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22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7" fillId="0" borderId="7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0" fontId="10" fillId="0" borderId="11" xfId="0" applyFont="1" applyFill="1" applyBorder="1" applyAlignment="1">
      <alignment vertical="top"/>
    </xf>
    <xf numFmtId="0" fontId="10" fillId="0" borderId="22" xfId="0" applyFont="1" applyFill="1" applyBorder="1" applyAlignment="1">
      <alignment vertical="top"/>
    </xf>
    <xf numFmtId="0" fontId="4" fillId="0" borderId="23" xfId="0" applyFont="1" applyFill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2" fillId="3" borderId="0" xfId="0" applyFont="1" applyFill="1" applyAlignment="1"/>
    <xf numFmtId="0" fontId="7" fillId="0" borderId="0" xfId="0" applyFont="1" applyFill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7558519241921"/>
  </sheetPr>
  <dimension ref="A1:P132"/>
  <sheetViews>
    <sheetView zoomScaleSheetLayoutView="89" workbookViewId="0">
      <pane ySplit="4" topLeftCell="A99" activePane="bottomLeft" state="frozen"/>
      <selection pane="bottomLeft" activeCell="C109" sqref="C109"/>
    </sheetView>
  </sheetViews>
  <sheetFormatPr defaultColWidth="9.109375" defaultRowHeight="15.6"/>
  <cols>
    <col min="1" max="1" width="4.44140625" style="3" customWidth="1"/>
    <col min="2" max="2" width="41.88671875" style="6" customWidth="1"/>
    <col min="3" max="3" width="47.44140625" style="4" customWidth="1"/>
    <col min="4" max="4" width="10.5546875" style="5" customWidth="1"/>
    <col min="5" max="5" width="7" style="5" customWidth="1"/>
    <col min="6" max="7" width="6.5546875" style="5" customWidth="1"/>
    <col min="8" max="8" width="6" style="5" customWidth="1"/>
    <col min="9" max="9" width="6.33203125" style="5" customWidth="1"/>
    <col min="10" max="10" width="6.5546875" style="5" customWidth="1"/>
    <col min="11" max="12" width="6.6640625" style="5" customWidth="1"/>
    <col min="13" max="13" width="6.88671875" style="5" customWidth="1"/>
    <col min="14" max="14" width="17.88671875" style="5" customWidth="1"/>
    <col min="15" max="16384" width="9.109375" style="2"/>
  </cols>
  <sheetData>
    <row r="1" spans="1:16" ht="15.75" customHeight="1">
      <c r="A1" s="77"/>
      <c r="B1" s="78"/>
      <c r="C1" s="79"/>
      <c r="D1" s="80"/>
      <c r="E1" s="80"/>
      <c r="F1" s="80"/>
      <c r="G1" s="80"/>
      <c r="H1" s="171" t="s">
        <v>356</v>
      </c>
      <c r="I1" s="171"/>
      <c r="J1" s="171"/>
      <c r="K1" s="171"/>
      <c r="L1" s="171"/>
      <c r="M1" s="171"/>
      <c r="N1" s="171"/>
      <c r="O1" s="171"/>
      <c r="P1" s="171"/>
    </row>
    <row r="2" spans="1:16" s="7" customFormat="1" ht="32.4" customHeight="1">
      <c r="A2" s="172" t="s">
        <v>183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81"/>
      <c r="P2" s="81"/>
    </row>
    <row r="3" spans="1:16" ht="26.25" customHeight="1">
      <c r="A3" s="179" t="s">
        <v>252</v>
      </c>
      <c r="B3" s="174" t="s">
        <v>224</v>
      </c>
      <c r="C3" s="174" t="s">
        <v>225</v>
      </c>
      <c r="D3" s="174" t="s">
        <v>139</v>
      </c>
      <c r="E3" s="176" t="s">
        <v>226</v>
      </c>
      <c r="F3" s="177"/>
      <c r="G3" s="177"/>
      <c r="H3" s="177"/>
      <c r="I3" s="177"/>
      <c r="J3" s="177"/>
      <c r="K3" s="177"/>
      <c r="L3" s="177"/>
      <c r="M3" s="178"/>
      <c r="N3" s="174" t="s">
        <v>164</v>
      </c>
      <c r="O3" s="13"/>
      <c r="P3" s="13"/>
    </row>
    <row r="4" spans="1:16" ht="61.2" customHeight="1">
      <c r="A4" s="180"/>
      <c r="B4" s="175"/>
      <c r="C4" s="175"/>
      <c r="D4" s="175"/>
      <c r="E4" s="30" t="s">
        <v>165</v>
      </c>
      <c r="F4" s="30" t="s">
        <v>166</v>
      </c>
      <c r="G4" s="30" t="s">
        <v>167</v>
      </c>
      <c r="H4" s="30" t="s">
        <v>168</v>
      </c>
      <c r="I4" s="30" t="s">
        <v>169</v>
      </c>
      <c r="J4" s="30" t="s">
        <v>170</v>
      </c>
      <c r="K4" s="30" t="s">
        <v>171</v>
      </c>
      <c r="L4" s="30" t="s">
        <v>172</v>
      </c>
      <c r="M4" s="30" t="s">
        <v>173</v>
      </c>
      <c r="N4" s="175"/>
      <c r="O4" s="13"/>
      <c r="P4" s="13"/>
    </row>
    <row r="5" spans="1:16" ht="14.4">
      <c r="A5" s="82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  <c r="H5" s="83">
        <v>8</v>
      </c>
      <c r="I5" s="83">
        <v>9</v>
      </c>
      <c r="J5" s="83">
        <v>10</v>
      </c>
      <c r="K5" s="83">
        <v>11</v>
      </c>
      <c r="L5" s="83">
        <v>12</v>
      </c>
      <c r="M5" s="83">
        <v>13</v>
      </c>
      <c r="N5" s="83">
        <v>14</v>
      </c>
      <c r="O5" s="13"/>
      <c r="P5" s="13"/>
    </row>
    <row r="6" spans="1:16" ht="24" customHeight="1">
      <c r="A6" s="182" t="s">
        <v>372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3"/>
      <c r="P6" s="13"/>
    </row>
    <row r="7" spans="1:16" ht="26.4" customHeight="1">
      <c r="A7" s="130"/>
      <c r="B7" s="196" t="s">
        <v>162</v>
      </c>
      <c r="C7" s="197"/>
      <c r="D7" s="197"/>
      <c r="E7" s="197"/>
      <c r="F7" s="197"/>
      <c r="G7" s="197"/>
      <c r="H7" s="197"/>
      <c r="I7" s="190"/>
      <c r="J7" s="190"/>
      <c r="K7" s="190"/>
      <c r="L7" s="190"/>
      <c r="M7" s="190"/>
      <c r="N7" s="191"/>
      <c r="O7" s="13"/>
      <c r="P7" s="13"/>
    </row>
    <row r="8" spans="1:16" ht="30" customHeight="1">
      <c r="A8" s="130" t="s">
        <v>201</v>
      </c>
      <c r="B8" s="126"/>
      <c r="C8" s="28" t="s">
        <v>255</v>
      </c>
      <c r="D8" s="30" t="s">
        <v>174</v>
      </c>
      <c r="E8" s="36">
        <v>3132</v>
      </c>
      <c r="F8" s="36">
        <v>3507</v>
      </c>
      <c r="G8" s="36">
        <v>3150</v>
      </c>
      <c r="H8" s="36">
        <v>3200</v>
      </c>
      <c r="I8" s="36">
        <v>3250</v>
      </c>
      <c r="J8" s="36">
        <v>3300</v>
      </c>
      <c r="K8" s="36">
        <v>3400</v>
      </c>
      <c r="L8" s="36">
        <v>3500</v>
      </c>
      <c r="M8" s="36">
        <v>3600</v>
      </c>
      <c r="N8" s="38">
        <f>M8/E8*100</f>
        <v>114.94252873563218</v>
      </c>
      <c r="O8" s="13"/>
      <c r="P8" s="13"/>
    </row>
    <row r="9" spans="1:16" ht="104.4" customHeight="1">
      <c r="A9" s="130" t="s">
        <v>159</v>
      </c>
      <c r="B9" s="28" t="s">
        <v>241</v>
      </c>
      <c r="C9" s="28" t="s">
        <v>256</v>
      </c>
      <c r="D9" s="30" t="s">
        <v>227</v>
      </c>
      <c r="E9" s="84">
        <v>6.5</v>
      </c>
      <c r="F9" s="30">
        <v>-17.8</v>
      </c>
      <c r="G9" s="30">
        <v>5</v>
      </c>
      <c r="H9" s="30">
        <v>6.5</v>
      </c>
      <c r="I9" s="30">
        <v>7.5</v>
      </c>
      <c r="J9" s="30">
        <v>8.5</v>
      </c>
      <c r="K9" s="30">
        <v>9.5</v>
      </c>
      <c r="L9" s="30">
        <v>10</v>
      </c>
      <c r="M9" s="30">
        <v>11</v>
      </c>
      <c r="N9" s="38">
        <v>143.30000000000001</v>
      </c>
      <c r="O9" s="13"/>
      <c r="P9" s="13"/>
    </row>
    <row r="10" spans="1:16" ht="69.75" customHeight="1">
      <c r="A10" s="130" t="s">
        <v>160</v>
      </c>
      <c r="B10" s="28" t="s">
        <v>521</v>
      </c>
      <c r="C10" s="28" t="s">
        <v>460</v>
      </c>
      <c r="D10" s="30" t="s">
        <v>227</v>
      </c>
      <c r="E10" s="37">
        <v>37.799999999999997</v>
      </c>
      <c r="F10" s="37">
        <v>36</v>
      </c>
      <c r="G10" s="37">
        <v>36.4</v>
      </c>
      <c r="H10" s="37">
        <v>36.9</v>
      </c>
      <c r="I10" s="37">
        <v>37.5</v>
      </c>
      <c r="J10" s="37">
        <v>38</v>
      </c>
      <c r="K10" s="37">
        <v>38.5</v>
      </c>
      <c r="L10" s="37">
        <v>40.1</v>
      </c>
      <c r="M10" s="37">
        <v>40.4</v>
      </c>
      <c r="N10" s="37">
        <f>M10-E10</f>
        <v>2.6000000000000014</v>
      </c>
      <c r="O10" s="13"/>
      <c r="P10" s="13"/>
    </row>
    <row r="11" spans="1:16" ht="63.75" customHeight="1">
      <c r="A11" s="130" t="s">
        <v>161</v>
      </c>
      <c r="B11" s="28" t="s">
        <v>242</v>
      </c>
      <c r="C11" s="28" t="s">
        <v>257</v>
      </c>
      <c r="D11" s="30" t="s">
        <v>174</v>
      </c>
      <c r="E11" s="130">
        <v>17</v>
      </c>
      <c r="F11" s="130">
        <v>19</v>
      </c>
      <c r="G11" s="130">
        <v>20</v>
      </c>
      <c r="H11" s="130">
        <v>22</v>
      </c>
      <c r="I11" s="130">
        <v>24</v>
      </c>
      <c r="J11" s="130">
        <v>26</v>
      </c>
      <c r="K11" s="130">
        <v>28</v>
      </c>
      <c r="L11" s="130">
        <v>30</v>
      </c>
      <c r="M11" s="130">
        <v>32</v>
      </c>
      <c r="N11" s="38">
        <f>M11/E11*100</f>
        <v>188.23529411764704</v>
      </c>
      <c r="O11" s="13"/>
      <c r="P11" s="13"/>
    </row>
    <row r="12" spans="1:16" ht="80.25" customHeight="1">
      <c r="A12" s="130" t="s">
        <v>137</v>
      </c>
      <c r="B12" s="28" t="s">
        <v>243</v>
      </c>
      <c r="C12" s="28" t="s">
        <v>664</v>
      </c>
      <c r="D12" s="30" t="s">
        <v>227</v>
      </c>
      <c r="E12" s="30" t="s">
        <v>228</v>
      </c>
      <c r="F12" s="30">
        <v>60</v>
      </c>
      <c r="G12" s="30">
        <v>70</v>
      </c>
      <c r="H12" s="30">
        <v>80</v>
      </c>
      <c r="I12" s="30">
        <v>90</v>
      </c>
      <c r="J12" s="30">
        <v>90</v>
      </c>
      <c r="K12" s="30">
        <v>90</v>
      </c>
      <c r="L12" s="30">
        <v>90</v>
      </c>
      <c r="M12" s="30">
        <v>90</v>
      </c>
      <c r="N12" s="30" t="s">
        <v>228</v>
      </c>
      <c r="O12" s="13"/>
      <c r="P12" s="13"/>
    </row>
    <row r="13" spans="1:16" ht="102" customHeight="1">
      <c r="A13" s="130" t="s">
        <v>245</v>
      </c>
      <c r="B13" s="28" t="s">
        <v>357</v>
      </c>
      <c r="C13" s="28" t="s">
        <v>520</v>
      </c>
      <c r="D13" s="30" t="s">
        <v>190</v>
      </c>
      <c r="E13" s="30">
        <v>3</v>
      </c>
      <c r="F13" s="30">
        <v>3</v>
      </c>
      <c r="G13" s="30">
        <v>3</v>
      </c>
      <c r="H13" s="30">
        <v>3</v>
      </c>
      <c r="I13" s="30">
        <v>3</v>
      </c>
      <c r="J13" s="30">
        <v>3</v>
      </c>
      <c r="K13" s="30">
        <v>3</v>
      </c>
      <c r="L13" s="30">
        <v>3</v>
      </c>
      <c r="M13" s="30">
        <v>3</v>
      </c>
      <c r="N13" s="30">
        <v>100</v>
      </c>
      <c r="O13" s="13"/>
      <c r="P13" s="13"/>
    </row>
    <row r="14" spans="1:16" ht="19.5" customHeight="1">
      <c r="A14" s="182" t="s">
        <v>373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3"/>
      <c r="P14" s="13"/>
    </row>
    <row r="15" spans="1:16" ht="36" customHeight="1">
      <c r="A15" s="125"/>
      <c r="B15" s="184" t="s">
        <v>163</v>
      </c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5"/>
      <c r="O15" s="13"/>
      <c r="P15" s="13"/>
    </row>
    <row r="16" spans="1:16" ht="49.2" customHeight="1">
      <c r="A16" s="130" t="s">
        <v>246</v>
      </c>
      <c r="B16" s="127"/>
      <c r="C16" s="28" t="s">
        <v>256</v>
      </c>
      <c r="D16" s="30" t="s">
        <v>227</v>
      </c>
      <c r="E16" s="30">
        <v>6.5</v>
      </c>
      <c r="F16" s="30">
        <v>-17.8</v>
      </c>
      <c r="G16" s="30">
        <v>5</v>
      </c>
      <c r="H16" s="30">
        <v>6.5</v>
      </c>
      <c r="I16" s="30">
        <v>7.5</v>
      </c>
      <c r="J16" s="30">
        <v>8.5</v>
      </c>
      <c r="K16" s="30">
        <v>9.5</v>
      </c>
      <c r="L16" s="30">
        <v>10</v>
      </c>
      <c r="M16" s="30">
        <v>11</v>
      </c>
      <c r="N16" s="38">
        <v>143.30000000000001</v>
      </c>
      <c r="O16" s="13"/>
      <c r="P16" s="13"/>
    </row>
    <row r="17" spans="1:16" ht="46.5" customHeight="1">
      <c r="A17" s="125"/>
      <c r="B17" s="184" t="s">
        <v>0</v>
      </c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1"/>
      <c r="O17" s="13"/>
      <c r="P17" s="13"/>
    </row>
    <row r="18" spans="1:16" ht="128.4" customHeight="1">
      <c r="A18" s="130" t="s">
        <v>259</v>
      </c>
      <c r="B18" s="85"/>
      <c r="C18" s="28" t="s">
        <v>1</v>
      </c>
      <c r="D18" s="30" t="s">
        <v>532</v>
      </c>
      <c r="E18" s="30">
        <v>0</v>
      </c>
      <c r="F18" s="30">
        <v>227</v>
      </c>
      <c r="G18" s="30">
        <v>169.7</v>
      </c>
      <c r="H18" s="30">
        <v>77.599999999999994</v>
      </c>
      <c r="I18" s="30">
        <v>77.599999999999994</v>
      </c>
      <c r="J18" s="30">
        <v>77.599999999999994</v>
      </c>
      <c r="K18" s="30">
        <v>77.599999999999994</v>
      </c>
      <c r="L18" s="30">
        <v>77.599999999999994</v>
      </c>
      <c r="M18" s="30">
        <v>77.599999999999994</v>
      </c>
      <c r="N18" s="30" t="s">
        <v>228</v>
      </c>
      <c r="O18" s="13"/>
      <c r="P18" s="13"/>
    </row>
    <row r="19" spans="1:16" ht="43.5" customHeight="1">
      <c r="A19" s="130" t="s">
        <v>260</v>
      </c>
      <c r="B19" s="85"/>
      <c r="C19" s="28" t="s">
        <v>262</v>
      </c>
      <c r="D19" s="30" t="s">
        <v>174</v>
      </c>
      <c r="E19" s="99">
        <v>0</v>
      </c>
      <c r="F19" s="86">
        <v>0</v>
      </c>
      <c r="G19" s="36">
        <v>1</v>
      </c>
      <c r="H19" s="46">
        <v>1</v>
      </c>
      <c r="I19" s="46">
        <v>1</v>
      </c>
      <c r="J19" s="46">
        <v>1</v>
      </c>
      <c r="K19" s="46">
        <v>1</v>
      </c>
      <c r="L19" s="46">
        <v>1</v>
      </c>
      <c r="M19" s="46">
        <v>1</v>
      </c>
      <c r="N19" s="130" t="s">
        <v>228</v>
      </c>
      <c r="O19" s="13"/>
      <c r="P19" s="13"/>
    </row>
    <row r="20" spans="1:16" ht="51.75" customHeight="1">
      <c r="A20" s="130" t="s">
        <v>261</v>
      </c>
      <c r="B20" s="85"/>
      <c r="C20" s="28" t="s">
        <v>263</v>
      </c>
      <c r="D20" s="30" t="s">
        <v>531</v>
      </c>
      <c r="E20" s="99">
        <v>26.5</v>
      </c>
      <c r="F20" s="99">
        <v>25.6</v>
      </c>
      <c r="G20" s="45">
        <v>26.6</v>
      </c>
      <c r="H20" s="45">
        <v>27.9</v>
      </c>
      <c r="I20" s="45">
        <v>29.3</v>
      </c>
      <c r="J20" s="45">
        <v>30.8</v>
      </c>
      <c r="K20" s="45">
        <v>32</v>
      </c>
      <c r="L20" s="45">
        <v>33</v>
      </c>
      <c r="M20" s="45">
        <v>33.299999999999997</v>
      </c>
      <c r="N20" s="46">
        <v>125.7</v>
      </c>
      <c r="O20" s="13"/>
      <c r="P20" s="13"/>
    </row>
    <row r="21" spans="1:16" ht="49.5" customHeight="1">
      <c r="A21" s="130" t="s">
        <v>265</v>
      </c>
      <c r="B21" s="85"/>
      <c r="C21" s="28" t="s">
        <v>358</v>
      </c>
      <c r="D21" s="30" t="s">
        <v>174</v>
      </c>
      <c r="E21" s="46">
        <v>1</v>
      </c>
      <c r="F21" s="46">
        <v>0</v>
      </c>
      <c r="G21" s="46">
        <v>0</v>
      </c>
      <c r="H21" s="46">
        <v>0</v>
      </c>
      <c r="I21" s="46">
        <v>0</v>
      </c>
      <c r="J21" s="46">
        <v>1</v>
      </c>
      <c r="K21" s="46">
        <v>1</v>
      </c>
      <c r="L21" s="46">
        <v>1</v>
      </c>
      <c r="M21" s="46">
        <v>1</v>
      </c>
      <c r="N21" s="130">
        <v>100</v>
      </c>
      <c r="O21" s="13"/>
      <c r="P21" s="13"/>
    </row>
    <row r="22" spans="1:16" ht="66" customHeight="1">
      <c r="A22" s="130" t="s">
        <v>266</v>
      </c>
      <c r="B22" s="28"/>
      <c r="C22" s="28" t="s">
        <v>264</v>
      </c>
      <c r="D22" s="30" t="s">
        <v>174</v>
      </c>
      <c r="E22" s="30">
        <v>4</v>
      </c>
      <c r="F22" s="30">
        <v>6</v>
      </c>
      <c r="G22" s="30">
        <v>12</v>
      </c>
      <c r="H22" s="30">
        <v>15</v>
      </c>
      <c r="I22" s="30">
        <v>15</v>
      </c>
      <c r="J22" s="30">
        <v>15</v>
      </c>
      <c r="K22" s="30">
        <v>15</v>
      </c>
      <c r="L22" s="30">
        <v>15</v>
      </c>
      <c r="M22" s="30">
        <v>15</v>
      </c>
      <c r="N22" s="36">
        <f>M22/E22*100</f>
        <v>375</v>
      </c>
      <c r="O22" s="13"/>
      <c r="P22" s="13"/>
    </row>
    <row r="23" spans="1:16" ht="97.5" customHeight="1">
      <c r="A23" s="130" t="s">
        <v>267</v>
      </c>
      <c r="B23" s="87"/>
      <c r="C23" s="28" t="s">
        <v>359</v>
      </c>
      <c r="D23" s="30" t="s">
        <v>157</v>
      </c>
      <c r="E23" s="30" t="s">
        <v>219</v>
      </c>
      <c r="F23" s="30" t="s">
        <v>219</v>
      </c>
      <c r="G23" s="30" t="s">
        <v>219</v>
      </c>
      <c r="H23" s="37">
        <v>6.5</v>
      </c>
      <c r="I23" s="37">
        <v>7</v>
      </c>
      <c r="J23" s="37">
        <v>7.5</v>
      </c>
      <c r="K23" s="37">
        <v>8</v>
      </c>
      <c r="L23" s="37">
        <v>8.5</v>
      </c>
      <c r="M23" s="37">
        <v>9.5</v>
      </c>
      <c r="N23" s="36" t="s">
        <v>228</v>
      </c>
      <c r="O23" s="13"/>
      <c r="P23" s="13"/>
    </row>
    <row r="24" spans="1:16" ht="22.5" customHeight="1">
      <c r="A24" s="130"/>
      <c r="B24" s="187" t="s">
        <v>181</v>
      </c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9"/>
      <c r="O24" s="13"/>
      <c r="P24" s="13"/>
    </row>
    <row r="25" spans="1:16" ht="68.25" customHeight="1">
      <c r="A25" s="130" t="s">
        <v>268</v>
      </c>
      <c r="B25" s="28"/>
      <c r="C25" s="28" t="s">
        <v>360</v>
      </c>
      <c r="D25" s="30" t="s">
        <v>227</v>
      </c>
      <c r="E25" s="30">
        <v>80</v>
      </c>
      <c r="F25" s="30">
        <v>91</v>
      </c>
      <c r="G25" s="30">
        <v>100</v>
      </c>
      <c r="H25" s="30">
        <v>100</v>
      </c>
      <c r="I25" s="30">
        <v>100</v>
      </c>
      <c r="J25" s="30">
        <v>100</v>
      </c>
      <c r="K25" s="30">
        <v>100</v>
      </c>
      <c r="L25" s="30">
        <v>100</v>
      </c>
      <c r="M25" s="30">
        <v>100</v>
      </c>
      <c r="N25" s="37">
        <v>125</v>
      </c>
      <c r="O25" s="13"/>
      <c r="P25" s="13"/>
    </row>
    <row r="26" spans="1:16" ht="20.25" customHeight="1">
      <c r="A26" s="182" t="s">
        <v>476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3"/>
      <c r="P26" s="13"/>
    </row>
    <row r="27" spans="1:16" ht="20.25" customHeight="1">
      <c r="A27" s="125"/>
      <c r="B27" s="182" t="s">
        <v>530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3"/>
    </row>
    <row r="28" spans="1:16" ht="42.75" customHeight="1">
      <c r="A28" s="125"/>
      <c r="B28" s="184" t="s">
        <v>472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2"/>
      <c r="O28" s="13"/>
      <c r="P28" s="13"/>
    </row>
    <row r="29" spans="1:16" ht="45" customHeight="1">
      <c r="A29" s="130" t="s">
        <v>269</v>
      </c>
      <c r="B29" s="28"/>
      <c r="C29" s="28" t="s">
        <v>473</v>
      </c>
      <c r="D29" s="30" t="s">
        <v>174</v>
      </c>
      <c r="E29" s="36">
        <v>1440</v>
      </c>
      <c r="F29" s="36">
        <v>1450</v>
      </c>
      <c r="G29" s="36">
        <v>1465</v>
      </c>
      <c r="H29" s="36" t="s">
        <v>228</v>
      </c>
      <c r="I29" s="36" t="s">
        <v>228</v>
      </c>
      <c r="J29" s="36" t="s">
        <v>228</v>
      </c>
      <c r="K29" s="36" t="s">
        <v>228</v>
      </c>
      <c r="L29" s="36" t="s">
        <v>228</v>
      </c>
      <c r="M29" s="36" t="s">
        <v>228</v>
      </c>
      <c r="N29" s="36" t="s">
        <v>228</v>
      </c>
      <c r="O29" s="13"/>
      <c r="P29" s="13"/>
    </row>
    <row r="30" spans="1:16" ht="84" customHeight="1">
      <c r="A30" s="130" t="s">
        <v>270</v>
      </c>
      <c r="B30" s="138"/>
      <c r="C30" s="28" t="s">
        <v>533</v>
      </c>
      <c r="D30" s="30" t="s">
        <v>227</v>
      </c>
      <c r="E30" s="37">
        <v>37.799999999999997</v>
      </c>
      <c r="F30" s="37">
        <v>38</v>
      </c>
      <c r="G30" s="37">
        <v>38.200000000000003</v>
      </c>
      <c r="H30" s="36" t="s">
        <v>228</v>
      </c>
      <c r="I30" s="36" t="s">
        <v>228</v>
      </c>
      <c r="J30" s="36" t="s">
        <v>228</v>
      </c>
      <c r="K30" s="36" t="s">
        <v>228</v>
      </c>
      <c r="L30" s="36" t="s">
        <v>228</v>
      </c>
      <c r="M30" s="36" t="s">
        <v>228</v>
      </c>
      <c r="N30" s="36" t="s">
        <v>228</v>
      </c>
      <c r="O30" s="13"/>
      <c r="P30" s="13"/>
    </row>
    <row r="31" spans="1:16" ht="43.5" customHeight="1">
      <c r="A31" s="130" t="s">
        <v>271</v>
      </c>
      <c r="B31" s="138"/>
      <c r="C31" s="28" t="s">
        <v>474</v>
      </c>
      <c r="D31" s="128" t="s">
        <v>227</v>
      </c>
      <c r="E31" s="30">
        <v>9.9</v>
      </c>
      <c r="F31" s="30">
        <v>12</v>
      </c>
      <c r="G31" s="30">
        <v>12.3</v>
      </c>
      <c r="H31" s="36" t="s">
        <v>228</v>
      </c>
      <c r="I31" s="36" t="s">
        <v>228</v>
      </c>
      <c r="J31" s="36" t="s">
        <v>228</v>
      </c>
      <c r="K31" s="36" t="s">
        <v>228</v>
      </c>
      <c r="L31" s="36" t="s">
        <v>228</v>
      </c>
      <c r="M31" s="36" t="s">
        <v>228</v>
      </c>
      <c r="N31" s="36" t="s">
        <v>228</v>
      </c>
      <c r="O31" s="13"/>
      <c r="P31" s="13"/>
    </row>
    <row r="32" spans="1:16" ht="20.25" customHeight="1">
      <c r="A32" s="125"/>
      <c r="B32" s="184" t="s">
        <v>143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2"/>
      <c r="O32" s="13"/>
      <c r="P32" s="13"/>
    </row>
    <row r="33" spans="1:16" ht="42" customHeight="1">
      <c r="A33" s="130" t="s">
        <v>272</v>
      </c>
      <c r="B33" s="28"/>
      <c r="C33" s="28" t="s">
        <v>462</v>
      </c>
      <c r="D33" s="30" t="s">
        <v>227</v>
      </c>
      <c r="E33" s="30">
        <v>1.4</v>
      </c>
      <c r="F33" s="30">
        <v>1.5</v>
      </c>
      <c r="G33" s="30">
        <v>1.6</v>
      </c>
      <c r="H33" s="36" t="s">
        <v>228</v>
      </c>
      <c r="I33" s="36" t="s">
        <v>228</v>
      </c>
      <c r="J33" s="36" t="s">
        <v>228</v>
      </c>
      <c r="K33" s="36" t="s">
        <v>228</v>
      </c>
      <c r="L33" s="36" t="s">
        <v>228</v>
      </c>
      <c r="M33" s="36" t="s">
        <v>228</v>
      </c>
      <c r="N33" s="36" t="s">
        <v>228</v>
      </c>
      <c r="O33" s="13"/>
      <c r="P33" s="13"/>
    </row>
    <row r="34" spans="1:16" ht="50.25" customHeight="1">
      <c r="A34" s="130" t="s">
        <v>273</v>
      </c>
      <c r="B34" s="138"/>
      <c r="C34" s="28" t="s">
        <v>534</v>
      </c>
      <c r="D34" s="30" t="s">
        <v>182</v>
      </c>
      <c r="E34" s="30">
        <v>375</v>
      </c>
      <c r="F34" s="30">
        <v>380</v>
      </c>
      <c r="G34" s="30">
        <v>400</v>
      </c>
      <c r="H34" s="36" t="s">
        <v>228</v>
      </c>
      <c r="I34" s="36" t="s">
        <v>228</v>
      </c>
      <c r="J34" s="36" t="s">
        <v>228</v>
      </c>
      <c r="K34" s="36" t="s">
        <v>228</v>
      </c>
      <c r="L34" s="36" t="s">
        <v>228</v>
      </c>
      <c r="M34" s="36" t="s">
        <v>228</v>
      </c>
      <c r="N34" s="36" t="s">
        <v>228</v>
      </c>
      <c r="O34" s="13"/>
      <c r="P34" s="13"/>
    </row>
    <row r="35" spans="1:16" ht="31.5" customHeight="1">
      <c r="A35" s="125"/>
      <c r="B35" s="184" t="s">
        <v>475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2"/>
      <c r="O35" s="13"/>
      <c r="P35" s="13"/>
    </row>
    <row r="36" spans="1:16" ht="36" customHeight="1">
      <c r="A36" s="130" t="s">
        <v>274</v>
      </c>
      <c r="B36" s="28"/>
      <c r="C36" s="28" t="s">
        <v>464</v>
      </c>
      <c r="D36" s="30" t="s">
        <v>535</v>
      </c>
      <c r="E36" s="30">
        <v>140.5</v>
      </c>
      <c r="F36" s="30">
        <v>141</v>
      </c>
      <c r="G36" s="30">
        <v>145</v>
      </c>
      <c r="H36" s="36" t="s">
        <v>228</v>
      </c>
      <c r="I36" s="36" t="s">
        <v>228</v>
      </c>
      <c r="J36" s="36" t="s">
        <v>228</v>
      </c>
      <c r="K36" s="36" t="s">
        <v>228</v>
      </c>
      <c r="L36" s="36" t="s">
        <v>228</v>
      </c>
      <c r="M36" s="36" t="s">
        <v>228</v>
      </c>
      <c r="N36" s="36" t="s">
        <v>228</v>
      </c>
      <c r="O36" s="13"/>
      <c r="P36" s="13"/>
    </row>
    <row r="37" spans="1:16" ht="123.75" customHeight="1">
      <c r="A37" s="130" t="s">
        <v>202</v>
      </c>
      <c r="B37" s="138"/>
      <c r="C37" s="28" t="s">
        <v>465</v>
      </c>
      <c r="D37" s="30" t="s">
        <v>227</v>
      </c>
      <c r="E37" s="30">
        <v>7.1</v>
      </c>
      <c r="F37" s="30">
        <v>7.2</v>
      </c>
      <c r="G37" s="30">
        <v>7.4</v>
      </c>
      <c r="H37" s="36" t="s">
        <v>228</v>
      </c>
      <c r="I37" s="36" t="s">
        <v>228</v>
      </c>
      <c r="J37" s="36" t="s">
        <v>228</v>
      </c>
      <c r="K37" s="36" t="s">
        <v>228</v>
      </c>
      <c r="L37" s="36" t="s">
        <v>228</v>
      </c>
      <c r="M37" s="36" t="s">
        <v>228</v>
      </c>
      <c r="N37" s="36" t="s">
        <v>228</v>
      </c>
      <c r="O37" s="13"/>
      <c r="P37" s="13"/>
    </row>
    <row r="38" spans="1:16" ht="20.25" customHeight="1">
      <c r="A38" s="125"/>
      <c r="B38" s="184" t="s">
        <v>458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1"/>
      <c r="O38" s="13"/>
      <c r="P38" s="13"/>
    </row>
    <row r="39" spans="1:16" ht="55.5" customHeight="1">
      <c r="A39" s="30" t="s">
        <v>275</v>
      </c>
      <c r="B39" s="28"/>
      <c r="C39" s="139" t="s">
        <v>459</v>
      </c>
      <c r="D39" s="30" t="s">
        <v>174</v>
      </c>
      <c r="E39" s="36">
        <v>43</v>
      </c>
      <c r="F39" s="36">
        <v>42</v>
      </c>
      <c r="G39" s="36">
        <v>42</v>
      </c>
      <c r="H39" s="36">
        <v>42</v>
      </c>
      <c r="I39" s="36">
        <v>43</v>
      </c>
      <c r="J39" s="36">
        <v>43</v>
      </c>
      <c r="K39" s="36">
        <v>44</v>
      </c>
      <c r="L39" s="36">
        <v>44</v>
      </c>
      <c r="M39" s="36">
        <v>45</v>
      </c>
      <c r="N39" s="37">
        <f>M39/E39*100</f>
        <v>104.65116279069768</v>
      </c>
      <c r="O39" s="13"/>
      <c r="P39" s="13"/>
    </row>
    <row r="40" spans="1:16" ht="86.25" customHeight="1">
      <c r="A40" s="30" t="s">
        <v>276</v>
      </c>
      <c r="B40" s="140"/>
      <c r="C40" s="28" t="s">
        <v>460</v>
      </c>
      <c r="D40" s="30" t="s">
        <v>227</v>
      </c>
      <c r="E40" s="37">
        <v>37.799999999999997</v>
      </c>
      <c r="F40" s="37">
        <v>36</v>
      </c>
      <c r="G40" s="37">
        <v>36.4</v>
      </c>
      <c r="H40" s="37">
        <v>36.9</v>
      </c>
      <c r="I40" s="37">
        <v>37.5</v>
      </c>
      <c r="J40" s="37">
        <v>38</v>
      </c>
      <c r="K40" s="37">
        <v>38.5</v>
      </c>
      <c r="L40" s="37">
        <v>40.1</v>
      </c>
      <c r="M40" s="37">
        <v>40.4</v>
      </c>
      <c r="N40" s="37">
        <f>M40-E40</f>
        <v>2.6000000000000014</v>
      </c>
      <c r="O40" s="13"/>
      <c r="P40" s="13"/>
    </row>
    <row r="41" spans="1:16" ht="52.95" customHeight="1">
      <c r="A41" s="30" t="s">
        <v>277</v>
      </c>
      <c r="B41" s="140"/>
      <c r="C41" s="28" t="s">
        <v>461</v>
      </c>
      <c r="D41" s="128" t="s">
        <v>227</v>
      </c>
      <c r="E41" s="30">
        <v>9.9</v>
      </c>
      <c r="F41" s="30">
        <v>12</v>
      </c>
      <c r="G41" s="30">
        <v>12.3</v>
      </c>
      <c r="H41" s="30">
        <v>12.3</v>
      </c>
      <c r="I41" s="30">
        <v>12.4</v>
      </c>
      <c r="J41" s="30">
        <v>12.4</v>
      </c>
      <c r="K41" s="30">
        <v>12.6</v>
      </c>
      <c r="L41" s="30">
        <v>12.8</v>
      </c>
      <c r="M41" s="30">
        <v>12.9</v>
      </c>
      <c r="N41" s="37">
        <f>M41-E41</f>
        <v>3</v>
      </c>
      <c r="O41" s="13"/>
      <c r="P41" s="13"/>
    </row>
    <row r="42" spans="1:16" ht="21" customHeight="1">
      <c r="A42" s="30"/>
      <c r="B42" s="184" t="s">
        <v>143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3"/>
      <c r="O42" s="13"/>
      <c r="P42" s="13"/>
    </row>
    <row r="43" spans="1:16" ht="33.75" customHeight="1">
      <c r="A43" s="30" t="s">
        <v>278</v>
      </c>
      <c r="B43" s="28"/>
      <c r="C43" s="28" t="s">
        <v>462</v>
      </c>
      <c r="D43" s="30" t="s">
        <v>227</v>
      </c>
      <c r="E43" s="30">
        <v>1.4</v>
      </c>
      <c r="F43" s="30">
        <v>1.5</v>
      </c>
      <c r="G43" s="30">
        <v>1.6</v>
      </c>
      <c r="H43" s="30">
        <v>1.7</v>
      </c>
      <c r="I43" s="30">
        <v>1.8</v>
      </c>
      <c r="J43" s="30">
        <v>1.9</v>
      </c>
      <c r="K43" s="141">
        <v>2</v>
      </c>
      <c r="L43" s="30">
        <v>2.1</v>
      </c>
      <c r="M43" s="30">
        <v>2.2000000000000002</v>
      </c>
      <c r="N43" s="37">
        <f>M43-E43</f>
        <v>0.80000000000000027</v>
      </c>
      <c r="O43" s="13"/>
      <c r="P43" s="13"/>
    </row>
    <row r="44" spans="1:16" ht="81" customHeight="1">
      <c r="A44" s="30" t="s">
        <v>283</v>
      </c>
      <c r="B44" s="28"/>
      <c r="C44" s="28" t="s">
        <v>522</v>
      </c>
      <c r="D44" s="30" t="s">
        <v>174</v>
      </c>
      <c r="E44" s="30" t="s">
        <v>228</v>
      </c>
      <c r="F44" s="30" t="s">
        <v>228</v>
      </c>
      <c r="G44" s="30" t="s">
        <v>228</v>
      </c>
      <c r="H44" s="30">
        <v>0</v>
      </c>
      <c r="I44" s="30">
        <v>0</v>
      </c>
      <c r="J44" s="30">
        <v>200</v>
      </c>
      <c r="K44" s="38">
        <v>200</v>
      </c>
      <c r="L44" s="30">
        <v>190</v>
      </c>
      <c r="M44" s="30">
        <v>190</v>
      </c>
      <c r="N44" s="37"/>
      <c r="O44" s="13"/>
      <c r="P44" s="13"/>
    </row>
    <row r="45" spans="1:16" ht="93" customHeight="1">
      <c r="A45" s="30" t="s">
        <v>284</v>
      </c>
      <c r="B45" s="140"/>
      <c r="C45" s="28" t="s">
        <v>523</v>
      </c>
      <c r="D45" s="30" t="s">
        <v>174</v>
      </c>
      <c r="E45" s="30" t="s">
        <v>228</v>
      </c>
      <c r="F45" s="30" t="s">
        <v>228</v>
      </c>
      <c r="G45" s="30" t="s">
        <v>228</v>
      </c>
      <c r="H45" s="30">
        <v>200</v>
      </c>
      <c r="I45" s="30">
        <v>200</v>
      </c>
      <c r="J45" s="30">
        <v>200</v>
      </c>
      <c r="K45" s="30">
        <v>200</v>
      </c>
      <c r="L45" s="30">
        <v>200</v>
      </c>
      <c r="M45" s="30">
        <v>200</v>
      </c>
      <c r="N45" s="37"/>
      <c r="O45" s="13"/>
      <c r="P45" s="13"/>
    </row>
    <row r="46" spans="1:16" ht="19.5" customHeight="1">
      <c r="A46" s="30"/>
      <c r="B46" s="184" t="s">
        <v>467</v>
      </c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3"/>
      <c r="O46" s="13"/>
      <c r="P46" s="13"/>
    </row>
    <row r="47" spans="1:16" ht="37.5" customHeight="1">
      <c r="A47" s="30" t="s">
        <v>285</v>
      </c>
      <c r="B47" s="28"/>
      <c r="C47" s="28" t="s">
        <v>464</v>
      </c>
      <c r="D47" s="30" t="s">
        <v>535</v>
      </c>
      <c r="E47" s="141">
        <v>159.6</v>
      </c>
      <c r="F47" s="141">
        <v>159.9</v>
      </c>
      <c r="G47" s="141">
        <v>160.1</v>
      </c>
      <c r="H47" s="141">
        <v>160.4</v>
      </c>
      <c r="I47" s="141">
        <v>160.69999999999999</v>
      </c>
      <c r="J47" s="141">
        <v>160.9</v>
      </c>
      <c r="K47" s="141">
        <v>161.19999999999999</v>
      </c>
      <c r="L47" s="141">
        <v>161.5</v>
      </c>
      <c r="M47" s="141">
        <v>161.9</v>
      </c>
      <c r="N47" s="37">
        <f>M47/E47*100</f>
        <v>101.44110275689225</v>
      </c>
      <c r="O47" s="13"/>
      <c r="P47" s="13"/>
    </row>
    <row r="48" spans="1:16" ht="120.75" customHeight="1">
      <c r="A48" s="30" t="s">
        <v>286</v>
      </c>
      <c r="B48" s="140"/>
      <c r="C48" s="28" t="s">
        <v>465</v>
      </c>
      <c r="D48" s="30" t="s">
        <v>227</v>
      </c>
      <c r="E48" s="30">
        <v>7.1</v>
      </c>
      <c r="F48" s="30">
        <v>7.2</v>
      </c>
      <c r="G48" s="30">
        <v>7.4</v>
      </c>
      <c r="H48" s="30">
        <v>7.6</v>
      </c>
      <c r="I48" s="30">
        <v>7.8</v>
      </c>
      <c r="J48" s="30">
        <v>8.1</v>
      </c>
      <c r="K48" s="30">
        <v>8.3000000000000007</v>
      </c>
      <c r="L48" s="30">
        <v>8.5</v>
      </c>
      <c r="M48" s="30">
        <v>8.8000000000000007</v>
      </c>
      <c r="N48" s="37">
        <f>M48-E48</f>
        <v>1.7000000000000011</v>
      </c>
      <c r="O48" s="13"/>
      <c r="P48" s="13"/>
    </row>
    <row r="49" spans="1:16" ht="54" customHeight="1">
      <c r="A49" s="30" t="s">
        <v>287</v>
      </c>
      <c r="B49" s="140"/>
      <c r="C49" s="28" t="s">
        <v>536</v>
      </c>
      <c r="D49" s="30" t="s">
        <v>174</v>
      </c>
      <c r="E49" s="30" t="s">
        <v>228</v>
      </c>
      <c r="F49" s="30" t="s">
        <v>228</v>
      </c>
      <c r="G49" s="30" t="s">
        <v>228</v>
      </c>
      <c r="H49" s="122">
        <v>42</v>
      </c>
      <c r="I49" s="122">
        <v>35</v>
      </c>
      <c r="J49" s="122">
        <v>51</v>
      </c>
      <c r="K49" s="122">
        <v>59</v>
      </c>
      <c r="L49" s="122">
        <v>60</v>
      </c>
      <c r="M49" s="122">
        <v>67</v>
      </c>
      <c r="N49" s="37"/>
      <c r="O49" s="13"/>
      <c r="P49" s="13"/>
    </row>
    <row r="50" spans="1:16" ht="54.75" customHeight="1">
      <c r="A50" s="30" t="s">
        <v>290</v>
      </c>
      <c r="B50" s="140"/>
      <c r="C50" s="28" t="s">
        <v>524</v>
      </c>
      <c r="D50" s="30" t="s">
        <v>174</v>
      </c>
      <c r="E50" s="30" t="s">
        <v>228</v>
      </c>
      <c r="F50" s="30" t="s">
        <v>228</v>
      </c>
      <c r="G50" s="30" t="s">
        <v>228</v>
      </c>
      <c r="H50" s="122">
        <v>0</v>
      </c>
      <c r="I50" s="122">
        <v>0</v>
      </c>
      <c r="J50" s="122">
        <v>1</v>
      </c>
      <c r="K50" s="122">
        <v>2</v>
      </c>
      <c r="L50" s="122">
        <v>3</v>
      </c>
      <c r="M50" s="122">
        <v>4</v>
      </c>
      <c r="N50" s="37"/>
      <c r="O50" s="13"/>
      <c r="P50" s="13"/>
    </row>
    <row r="51" spans="1:16" ht="68.25" customHeight="1">
      <c r="A51" s="30" t="s">
        <v>291</v>
      </c>
      <c r="B51" s="140"/>
      <c r="C51" s="28" t="s">
        <v>525</v>
      </c>
      <c r="D51" s="30" t="s">
        <v>174</v>
      </c>
      <c r="E51" s="30" t="s">
        <v>228</v>
      </c>
      <c r="F51" s="30" t="s">
        <v>228</v>
      </c>
      <c r="G51" s="30" t="s">
        <v>228</v>
      </c>
      <c r="H51" s="122">
        <v>460</v>
      </c>
      <c r="I51" s="122">
        <v>470</v>
      </c>
      <c r="J51" s="122">
        <v>490</v>
      </c>
      <c r="K51" s="122">
        <v>500</v>
      </c>
      <c r="L51" s="122">
        <v>520</v>
      </c>
      <c r="M51" s="122">
        <v>550</v>
      </c>
      <c r="N51" s="142"/>
      <c r="O51" s="13"/>
      <c r="P51" s="13"/>
    </row>
    <row r="52" spans="1:16" ht="81" customHeight="1">
      <c r="A52" s="30" t="s">
        <v>292</v>
      </c>
      <c r="B52" s="140"/>
      <c r="C52" s="121" t="s">
        <v>526</v>
      </c>
      <c r="D52" s="30" t="s">
        <v>174</v>
      </c>
      <c r="E52" s="30" t="s">
        <v>228</v>
      </c>
      <c r="F52" s="30" t="s">
        <v>228</v>
      </c>
      <c r="G52" s="30" t="s">
        <v>228</v>
      </c>
      <c r="H52" s="122">
        <v>40</v>
      </c>
      <c r="I52" s="122">
        <v>45</v>
      </c>
      <c r="J52" s="122">
        <v>50</v>
      </c>
      <c r="K52" s="122">
        <v>55</v>
      </c>
      <c r="L52" s="122">
        <v>60</v>
      </c>
      <c r="M52" s="122">
        <v>65</v>
      </c>
      <c r="N52" s="142"/>
      <c r="O52" s="13"/>
      <c r="P52" s="13"/>
    </row>
    <row r="53" spans="1:16" ht="79.5" customHeight="1">
      <c r="A53" s="30" t="s">
        <v>293</v>
      </c>
      <c r="B53" s="140"/>
      <c r="C53" s="121" t="s">
        <v>665</v>
      </c>
      <c r="D53" s="30" t="s">
        <v>174</v>
      </c>
      <c r="E53" s="30" t="s">
        <v>228</v>
      </c>
      <c r="F53" s="30" t="s">
        <v>228</v>
      </c>
      <c r="G53" s="30" t="s">
        <v>228</v>
      </c>
      <c r="H53" s="122">
        <v>0</v>
      </c>
      <c r="I53" s="122">
        <v>0</v>
      </c>
      <c r="J53" s="122">
        <v>1</v>
      </c>
      <c r="K53" s="122">
        <v>0</v>
      </c>
      <c r="L53" s="122">
        <v>1</v>
      </c>
      <c r="M53" s="122">
        <v>0</v>
      </c>
      <c r="N53" s="142"/>
      <c r="O53" s="13"/>
      <c r="P53" s="13"/>
    </row>
    <row r="54" spans="1:16" ht="79.5" customHeight="1">
      <c r="A54" s="30" t="s">
        <v>296</v>
      </c>
      <c r="B54" s="140"/>
      <c r="C54" s="121" t="s">
        <v>527</v>
      </c>
      <c r="D54" s="30" t="s">
        <v>174</v>
      </c>
      <c r="E54" s="30" t="s">
        <v>228</v>
      </c>
      <c r="F54" s="30" t="s">
        <v>228</v>
      </c>
      <c r="G54" s="30" t="s">
        <v>228</v>
      </c>
      <c r="H54" s="122">
        <v>21</v>
      </c>
      <c r="I54" s="122">
        <v>20</v>
      </c>
      <c r="J54" s="122">
        <v>134</v>
      </c>
      <c r="K54" s="122">
        <v>134</v>
      </c>
      <c r="L54" s="122">
        <v>167</v>
      </c>
      <c r="M54" s="122">
        <v>167</v>
      </c>
      <c r="N54" s="142"/>
      <c r="O54" s="13"/>
      <c r="P54" s="13"/>
    </row>
    <row r="55" spans="1:16" ht="78.75" customHeight="1">
      <c r="A55" s="30" t="s">
        <v>297</v>
      </c>
      <c r="B55" s="140"/>
      <c r="C55" s="121" t="s">
        <v>528</v>
      </c>
      <c r="D55" s="30" t="s">
        <v>174</v>
      </c>
      <c r="E55" s="30" t="s">
        <v>228</v>
      </c>
      <c r="F55" s="30" t="s">
        <v>228</v>
      </c>
      <c r="G55" s="30" t="s">
        <v>228</v>
      </c>
      <c r="H55" s="122">
        <v>21</v>
      </c>
      <c r="I55" s="122">
        <v>20</v>
      </c>
      <c r="J55" s="122">
        <v>134</v>
      </c>
      <c r="K55" s="122">
        <v>134</v>
      </c>
      <c r="L55" s="122">
        <v>167</v>
      </c>
      <c r="M55" s="122">
        <v>167</v>
      </c>
      <c r="N55" s="142"/>
      <c r="O55" s="13"/>
      <c r="P55" s="13"/>
    </row>
    <row r="56" spans="1:16" ht="66.75" customHeight="1">
      <c r="A56" s="30" t="s">
        <v>298</v>
      </c>
      <c r="B56" s="140"/>
      <c r="C56" s="28" t="s">
        <v>537</v>
      </c>
      <c r="D56" s="30" t="s">
        <v>174</v>
      </c>
      <c r="E56" s="30" t="s">
        <v>228</v>
      </c>
      <c r="F56" s="30" t="s">
        <v>228</v>
      </c>
      <c r="G56" s="30" t="s">
        <v>228</v>
      </c>
      <c r="H56" s="122">
        <v>0</v>
      </c>
      <c r="I56" s="122">
        <v>0</v>
      </c>
      <c r="J56" s="122">
        <v>110</v>
      </c>
      <c r="K56" s="122">
        <v>110</v>
      </c>
      <c r="L56" s="122">
        <v>120</v>
      </c>
      <c r="M56" s="122">
        <v>120</v>
      </c>
      <c r="N56" s="142"/>
      <c r="O56" s="13"/>
      <c r="P56" s="13"/>
    </row>
    <row r="57" spans="1:16" ht="68.25" customHeight="1">
      <c r="A57" s="30" t="s">
        <v>299</v>
      </c>
      <c r="B57" s="140"/>
      <c r="C57" s="121" t="s">
        <v>538</v>
      </c>
      <c r="D57" s="30" t="s">
        <v>174</v>
      </c>
      <c r="E57" s="30" t="s">
        <v>228</v>
      </c>
      <c r="F57" s="30" t="s">
        <v>228</v>
      </c>
      <c r="G57" s="30" t="s">
        <v>228</v>
      </c>
      <c r="H57" s="122">
        <v>0</v>
      </c>
      <c r="I57" s="122">
        <v>0</v>
      </c>
      <c r="J57" s="122">
        <v>10</v>
      </c>
      <c r="K57" s="122">
        <v>10</v>
      </c>
      <c r="L57" s="122">
        <v>15</v>
      </c>
      <c r="M57" s="122">
        <v>15</v>
      </c>
      <c r="N57" s="142"/>
      <c r="O57" s="13"/>
      <c r="P57" s="13"/>
    </row>
    <row r="58" spans="1:16" ht="18" customHeight="1">
      <c r="A58" s="198" t="s">
        <v>374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200"/>
      <c r="O58" s="13"/>
      <c r="P58" s="13"/>
    </row>
    <row r="59" spans="1:16" ht="19.5" customHeight="1">
      <c r="A59" s="125"/>
      <c r="B59" s="184" t="s">
        <v>361</v>
      </c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5"/>
      <c r="O59" s="13"/>
      <c r="P59" s="13"/>
    </row>
    <row r="60" spans="1:16" ht="29.25" customHeight="1">
      <c r="A60" s="130" t="s">
        <v>300</v>
      </c>
      <c r="B60" s="28"/>
      <c r="C60" s="28" t="s">
        <v>257</v>
      </c>
      <c r="D60" s="30" t="s">
        <v>174</v>
      </c>
      <c r="E60" s="130">
        <v>17</v>
      </c>
      <c r="F60" s="130">
        <v>19</v>
      </c>
      <c r="G60" s="130">
        <v>20</v>
      </c>
      <c r="H60" s="130">
        <v>22</v>
      </c>
      <c r="I60" s="130">
        <v>24</v>
      </c>
      <c r="J60" s="130">
        <v>26</v>
      </c>
      <c r="K60" s="130">
        <v>28</v>
      </c>
      <c r="L60" s="130">
        <v>30</v>
      </c>
      <c r="M60" s="130">
        <v>32</v>
      </c>
      <c r="N60" s="38">
        <f>M60/E60*100</f>
        <v>188.23529411764704</v>
      </c>
      <c r="O60" s="13"/>
      <c r="P60" s="13"/>
    </row>
    <row r="61" spans="1:16" ht="31.5" customHeight="1">
      <c r="A61" s="130" t="s">
        <v>301</v>
      </c>
      <c r="B61" s="28"/>
      <c r="C61" s="28" t="s">
        <v>279</v>
      </c>
      <c r="D61" s="30" t="s">
        <v>539</v>
      </c>
      <c r="E61" s="46">
        <v>954.6</v>
      </c>
      <c r="F61" s="46">
        <v>1000</v>
      </c>
      <c r="G61" s="46">
        <v>1200</v>
      </c>
      <c r="H61" s="46">
        <v>1400</v>
      </c>
      <c r="I61" s="46">
        <v>1600</v>
      </c>
      <c r="J61" s="46">
        <v>1800</v>
      </c>
      <c r="K61" s="46">
        <v>2000</v>
      </c>
      <c r="L61" s="46">
        <v>2200</v>
      </c>
      <c r="M61" s="46">
        <v>2400</v>
      </c>
      <c r="N61" s="38">
        <f>M61/E61*100</f>
        <v>251.41420490257698</v>
      </c>
      <c r="O61" s="13"/>
      <c r="P61" s="13"/>
    </row>
    <row r="62" spans="1:16" ht="31.5" customHeight="1">
      <c r="A62" s="130" t="s">
        <v>302</v>
      </c>
      <c r="B62" s="28"/>
      <c r="C62" s="28" t="s">
        <v>280</v>
      </c>
      <c r="D62" s="30" t="s">
        <v>182</v>
      </c>
      <c r="E62" s="46">
        <v>978</v>
      </c>
      <c r="F62" s="46">
        <v>980</v>
      </c>
      <c r="G62" s="46">
        <v>982</v>
      </c>
      <c r="H62" s="46">
        <v>984</v>
      </c>
      <c r="I62" s="46">
        <v>986</v>
      </c>
      <c r="J62" s="46">
        <v>988</v>
      </c>
      <c r="K62" s="46">
        <v>1000</v>
      </c>
      <c r="L62" s="46">
        <v>1002</v>
      </c>
      <c r="M62" s="46">
        <v>1004</v>
      </c>
      <c r="N62" s="38">
        <f>M62/E62*100</f>
        <v>102.65848670756645</v>
      </c>
      <c r="O62" s="13"/>
      <c r="P62" s="13"/>
    </row>
    <row r="63" spans="1:16" ht="21" customHeight="1">
      <c r="A63" s="130"/>
      <c r="B63" s="184" t="s">
        <v>155</v>
      </c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6"/>
      <c r="O63" s="13"/>
      <c r="P63" s="13"/>
    </row>
    <row r="64" spans="1:16" ht="46.5" customHeight="1">
      <c r="A64" s="130" t="s">
        <v>303</v>
      </c>
      <c r="B64" s="129"/>
      <c r="C64" s="28" t="s">
        <v>362</v>
      </c>
      <c r="D64" s="30" t="s">
        <v>174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2</v>
      </c>
      <c r="K64" s="46">
        <v>2</v>
      </c>
      <c r="L64" s="46">
        <v>2</v>
      </c>
      <c r="M64" s="46">
        <v>2</v>
      </c>
      <c r="N64" s="46" t="s">
        <v>228</v>
      </c>
      <c r="O64" s="13"/>
      <c r="P64" s="13"/>
    </row>
    <row r="65" spans="1:16" ht="43.5" customHeight="1">
      <c r="A65" s="130" t="s">
        <v>305</v>
      </c>
      <c r="B65" s="129"/>
      <c r="C65" s="28" t="s">
        <v>363</v>
      </c>
      <c r="D65" s="30" t="s">
        <v>174</v>
      </c>
      <c r="E65" s="130">
        <v>0</v>
      </c>
      <c r="F65" s="130">
        <v>0</v>
      </c>
      <c r="G65" s="46">
        <v>14</v>
      </c>
      <c r="H65" s="46">
        <v>12</v>
      </c>
      <c r="I65" s="46">
        <v>10</v>
      </c>
      <c r="J65" s="46">
        <v>30</v>
      </c>
      <c r="K65" s="46">
        <v>30</v>
      </c>
      <c r="L65" s="46">
        <v>30</v>
      </c>
      <c r="M65" s="46">
        <v>30</v>
      </c>
      <c r="N65" s="46" t="s">
        <v>228</v>
      </c>
      <c r="O65" s="13"/>
      <c r="P65" s="13"/>
    </row>
    <row r="66" spans="1:16" ht="49.5" customHeight="1">
      <c r="A66" s="130" t="s">
        <v>306</v>
      </c>
      <c r="B66" s="129"/>
      <c r="C66" s="28" t="s">
        <v>281</v>
      </c>
      <c r="D66" s="30" t="s">
        <v>174</v>
      </c>
      <c r="E66" s="130">
        <v>0</v>
      </c>
      <c r="F66" s="130">
        <v>0</v>
      </c>
      <c r="G66" s="130">
        <v>12</v>
      </c>
      <c r="H66" s="130">
        <v>12</v>
      </c>
      <c r="I66" s="130">
        <v>12</v>
      </c>
      <c r="J66" s="46">
        <v>15</v>
      </c>
      <c r="K66" s="46">
        <v>15</v>
      </c>
      <c r="L66" s="46">
        <v>15</v>
      </c>
      <c r="M66" s="46">
        <v>15</v>
      </c>
      <c r="N66" s="46" t="s">
        <v>228</v>
      </c>
      <c r="O66" s="13"/>
      <c r="P66" s="13"/>
    </row>
    <row r="67" spans="1:16" ht="44.25" customHeight="1">
      <c r="A67" s="130" t="s">
        <v>307</v>
      </c>
      <c r="B67" s="129"/>
      <c r="C67" s="28" t="s">
        <v>282</v>
      </c>
      <c r="D67" s="30" t="s">
        <v>174</v>
      </c>
      <c r="E67" s="130">
        <v>0</v>
      </c>
      <c r="F67" s="130">
        <v>0</v>
      </c>
      <c r="G67" s="130">
        <v>6</v>
      </c>
      <c r="H67" s="130">
        <v>6</v>
      </c>
      <c r="I67" s="130">
        <v>6</v>
      </c>
      <c r="J67" s="46">
        <v>15</v>
      </c>
      <c r="K67" s="46">
        <v>15</v>
      </c>
      <c r="L67" s="46">
        <v>15</v>
      </c>
      <c r="M67" s="46">
        <v>15</v>
      </c>
      <c r="N67" s="46" t="s">
        <v>228</v>
      </c>
      <c r="O67" s="13"/>
      <c r="P67" s="13"/>
    </row>
    <row r="68" spans="1:16" ht="23.25" customHeight="1">
      <c r="A68" s="130"/>
      <c r="B68" s="184" t="s">
        <v>176</v>
      </c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6"/>
      <c r="O68" s="13"/>
      <c r="P68" s="13"/>
    </row>
    <row r="69" spans="1:16" ht="36" customHeight="1">
      <c r="A69" s="130" t="s">
        <v>310</v>
      </c>
      <c r="B69" s="28"/>
      <c r="C69" s="28" t="s">
        <v>364</v>
      </c>
      <c r="D69" s="30" t="s">
        <v>182</v>
      </c>
      <c r="E69" s="130">
        <v>0</v>
      </c>
      <c r="F69" s="130">
        <v>0</v>
      </c>
      <c r="G69" s="130">
        <v>0</v>
      </c>
      <c r="H69" s="130">
        <v>0</v>
      </c>
      <c r="I69" s="130">
        <v>0</v>
      </c>
      <c r="J69" s="130">
        <v>45</v>
      </c>
      <c r="K69" s="130">
        <v>45</v>
      </c>
      <c r="L69" s="130">
        <v>45</v>
      </c>
      <c r="M69" s="130">
        <v>45</v>
      </c>
      <c r="N69" s="46" t="s">
        <v>228</v>
      </c>
      <c r="O69" s="13"/>
      <c r="P69" s="13"/>
    </row>
    <row r="70" spans="1:16" ht="57.75" customHeight="1">
      <c r="A70" s="130" t="s">
        <v>311</v>
      </c>
      <c r="B70" s="28"/>
      <c r="C70" s="28" t="s">
        <v>365</v>
      </c>
      <c r="D70" s="30" t="s">
        <v>182</v>
      </c>
      <c r="E70" s="130">
        <v>0</v>
      </c>
      <c r="F70" s="130">
        <v>0</v>
      </c>
      <c r="G70" s="46">
        <v>0</v>
      </c>
      <c r="H70" s="46">
        <v>0</v>
      </c>
      <c r="I70" s="46">
        <v>0</v>
      </c>
      <c r="J70" s="46">
        <v>12</v>
      </c>
      <c r="K70" s="46">
        <v>12</v>
      </c>
      <c r="L70" s="46">
        <v>12</v>
      </c>
      <c r="M70" s="46">
        <v>14</v>
      </c>
      <c r="N70" s="46" t="s">
        <v>228</v>
      </c>
      <c r="O70" s="13"/>
      <c r="P70" s="13"/>
    </row>
    <row r="71" spans="1:16" ht="23.25" customHeight="1">
      <c r="A71" s="130"/>
      <c r="B71" s="181" t="s">
        <v>189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3"/>
      <c r="P71" s="13"/>
    </row>
    <row r="72" spans="1:16" ht="45" customHeight="1">
      <c r="A72" s="130" t="s">
        <v>314</v>
      </c>
      <c r="B72" s="31"/>
      <c r="C72" s="28" t="s">
        <v>288</v>
      </c>
      <c r="D72" s="30" t="s">
        <v>174</v>
      </c>
      <c r="E72" s="130">
        <v>0</v>
      </c>
      <c r="F72" s="130">
        <v>0</v>
      </c>
      <c r="G72" s="46">
        <v>0</v>
      </c>
      <c r="H72" s="46">
        <v>0</v>
      </c>
      <c r="I72" s="46">
        <v>0</v>
      </c>
      <c r="J72" s="46">
        <v>1</v>
      </c>
      <c r="K72" s="46">
        <v>0</v>
      </c>
      <c r="L72" s="46">
        <v>0</v>
      </c>
      <c r="M72" s="46">
        <v>0</v>
      </c>
      <c r="N72" s="46" t="s">
        <v>228</v>
      </c>
      <c r="O72" s="13"/>
      <c r="P72" s="13"/>
    </row>
    <row r="73" spans="1:16" ht="43.5" customHeight="1">
      <c r="A73" s="130" t="s">
        <v>315</v>
      </c>
      <c r="B73" s="31"/>
      <c r="C73" s="28" t="s">
        <v>289</v>
      </c>
      <c r="D73" s="30" t="s">
        <v>174</v>
      </c>
      <c r="E73" s="130">
        <v>0</v>
      </c>
      <c r="F73" s="46">
        <v>0</v>
      </c>
      <c r="G73" s="46">
        <v>0</v>
      </c>
      <c r="H73" s="46">
        <v>0</v>
      </c>
      <c r="I73" s="46">
        <v>0</v>
      </c>
      <c r="J73" s="46">
        <v>5</v>
      </c>
      <c r="K73" s="46">
        <v>5</v>
      </c>
      <c r="L73" s="46">
        <v>5</v>
      </c>
      <c r="M73" s="46">
        <v>5</v>
      </c>
      <c r="N73" s="46" t="s">
        <v>228</v>
      </c>
      <c r="O73" s="13"/>
      <c r="P73" s="13"/>
    </row>
    <row r="74" spans="1:16" ht="36" customHeight="1">
      <c r="A74" s="130" t="s">
        <v>316</v>
      </c>
      <c r="B74" s="31"/>
      <c r="C74" s="28" t="s">
        <v>294</v>
      </c>
      <c r="D74" s="30" t="s">
        <v>174</v>
      </c>
      <c r="E74" s="130">
        <v>0</v>
      </c>
      <c r="F74" s="130">
        <v>0</v>
      </c>
      <c r="G74" s="46">
        <v>0</v>
      </c>
      <c r="H74" s="46">
        <v>0</v>
      </c>
      <c r="I74" s="46">
        <v>0</v>
      </c>
      <c r="J74" s="46">
        <v>3</v>
      </c>
      <c r="K74" s="46">
        <v>3</v>
      </c>
      <c r="L74" s="46">
        <v>3</v>
      </c>
      <c r="M74" s="46">
        <v>3</v>
      </c>
      <c r="N74" s="46" t="s">
        <v>228</v>
      </c>
      <c r="O74" s="13"/>
      <c r="P74" s="13"/>
    </row>
    <row r="75" spans="1:16" ht="60" customHeight="1">
      <c r="A75" s="130" t="s">
        <v>317</v>
      </c>
      <c r="B75" s="31"/>
      <c r="C75" s="28" t="s">
        <v>366</v>
      </c>
      <c r="D75" s="30" t="s">
        <v>174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2</v>
      </c>
      <c r="K75" s="46">
        <v>2</v>
      </c>
      <c r="L75" s="46">
        <v>2</v>
      </c>
      <c r="M75" s="46">
        <v>2</v>
      </c>
      <c r="N75" s="46" t="s">
        <v>228</v>
      </c>
      <c r="O75" s="13"/>
      <c r="P75" s="13"/>
    </row>
    <row r="76" spans="1:16" ht="44.25" customHeight="1">
      <c r="A76" s="130" t="s">
        <v>320</v>
      </c>
      <c r="B76" s="31"/>
      <c r="C76" s="28" t="s">
        <v>367</v>
      </c>
      <c r="D76" s="30" t="s">
        <v>174</v>
      </c>
      <c r="E76" s="130">
        <v>0</v>
      </c>
      <c r="F76" s="46">
        <v>0</v>
      </c>
      <c r="G76" s="46">
        <v>0</v>
      </c>
      <c r="H76" s="46">
        <v>0</v>
      </c>
      <c r="I76" s="46">
        <v>0</v>
      </c>
      <c r="J76" s="46">
        <v>3</v>
      </c>
      <c r="K76" s="46">
        <v>3</v>
      </c>
      <c r="L76" s="46">
        <v>3</v>
      </c>
      <c r="M76" s="46">
        <v>3</v>
      </c>
      <c r="N76" s="46" t="s">
        <v>228</v>
      </c>
      <c r="O76" s="13"/>
      <c r="P76" s="13"/>
    </row>
    <row r="77" spans="1:16" ht="34.5" customHeight="1">
      <c r="A77" s="130" t="s">
        <v>321</v>
      </c>
      <c r="B77" s="31"/>
      <c r="C77" s="28" t="s">
        <v>295</v>
      </c>
      <c r="D77" s="30" t="s">
        <v>174</v>
      </c>
      <c r="E77" s="130">
        <v>0</v>
      </c>
      <c r="F77" s="46">
        <v>0</v>
      </c>
      <c r="G77" s="46">
        <v>0</v>
      </c>
      <c r="H77" s="46">
        <v>0</v>
      </c>
      <c r="I77" s="46">
        <v>0</v>
      </c>
      <c r="J77" s="46">
        <v>2200</v>
      </c>
      <c r="K77" s="46">
        <v>2400</v>
      </c>
      <c r="L77" s="46">
        <v>2600</v>
      </c>
      <c r="M77" s="46">
        <v>2800</v>
      </c>
      <c r="N77" s="46" t="s">
        <v>228</v>
      </c>
      <c r="O77" s="13"/>
      <c r="P77" s="13"/>
    </row>
    <row r="78" spans="1:16" ht="59.25" customHeight="1">
      <c r="A78" s="130" t="s">
        <v>322</v>
      </c>
      <c r="B78" s="31"/>
      <c r="C78" s="28" t="s">
        <v>368</v>
      </c>
      <c r="D78" s="30" t="s">
        <v>190</v>
      </c>
      <c r="E78" s="130">
        <v>0</v>
      </c>
      <c r="F78" s="130">
        <v>0</v>
      </c>
      <c r="G78" s="46">
        <v>0</v>
      </c>
      <c r="H78" s="46">
        <v>0</v>
      </c>
      <c r="I78" s="46">
        <v>0</v>
      </c>
      <c r="J78" s="35">
        <v>24</v>
      </c>
      <c r="K78" s="35">
        <v>26</v>
      </c>
      <c r="L78" s="35">
        <v>28</v>
      </c>
      <c r="M78" s="35">
        <v>30</v>
      </c>
      <c r="N78" s="46" t="s">
        <v>228</v>
      </c>
      <c r="O78" s="13"/>
      <c r="P78" s="13"/>
    </row>
    <row r="79" spans="1:16" ht="109.5" customHeight="1">
      <c r="A79" s="130" t="s">
        <v>323</v>
      </c>
      <c r="B79" s="31"/>
      <c r="C79" s="28" t="s">
        <v>540</v>
      </c>
      <c r="D79" s="30" t="s">
        <v>190</v>
      </c>
      <c r="E79" s="130">
        <v>0</v>
      </c>
      <c r="F79" s="46">
        <v>0</v>
      </c>
      <c r="G79" s="46">
        <v>0</v>
      </c>
      <c r="H79" s="46">
        <v>0</v>
      </c>
      <c r="I79" s="46">
        <v>0</v>
      </c>
      <c r="J79" s="46">
        <v>3</v>
      </c>
      <c r="K79" s="46">
        <v>3</v>
      </c>
      <c r="L79" s="46">
        <v>3</v>
      </c>
      <c r="M79" s="46">
        <v>3</v>
      </c>
      <c r="N79" s="46" t="s">
        <v>228</v>
      </c>
      <c r="O79" s="13"/>
      <c r="P79" s="13"/>
    </row>
    <row r="80" spans="1:16" ht="17.25" customHeight="1">
      <c r="A80" s="182" t="s">
        <v>369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3"/>
      <c r="P80" s="13"/>
    </row>
    <row r="81" spans="1:16" ht="29.4" customHeight="1">
      <c r="A81" s="125"/>
      <c r="B81" s="181" t="s">
        <v>370</v>
      </c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3"/>
      <c r="P81" s="13"/>
    </row>
    <row r="82" spans="1:16" ht="81" customHeight="1">
      <c r="A82" s="130" t="s">
        <v>325</v>
      </c>
      <c r="B82" s="28"/>
      <c r="C82" s="28" t="s">
        <v>258</v>
      </c>
      <c r="D82" s="30" t="s">
        <v>227</v>
      </c>
      <c r="E82" s="30" t="s">
        <v>153</v>
      </c>
      <c r="F82" s="30">
        <v>60</v>
      </c>
      <c r="G82" s="30">
        <v>70</v>
      </c>
      <c r="H82" s="30">
        <v>80</v>
      </c>
      <c r="I82" s="30">
        <v>80</v>
      </c>
      <c r="J82" s="30">
        <v>90</v>
      </c>
      <c r="K82" s="30">
        <v>90</v>
      </c>
      <c r="L82" s="30">
        <v>90</v>
      </c>
      <c r="M82" s="30">
        <v>90</v>
      </c>
      <c r="N82" s="30" t="s">
        <v>228</v>
      </c>
      <c r="O82" s="13"/>
      <c r="P82" s="13"/>
    </row>
    <row r="83" spans="1:16" ht="69.75" customHeight="1">
      <c r="A83" s="130" t="s">
        <v>326</v>
      </c>
      <c r="B83" s="88"/>
      <c r="C83" s="28" t="s">
        <v>371</v>
      </c>
      <c r="D83" s="30" t="s">
        <v>174</v>
      </c>
      <c r="E83" s="30">
        <v>19</v>
      </c>
      <c r="F83" s="30">
        <v>19</v>
      </c>
      <c r="G83" s="30">
        <v>19</v>
      </c>
      <c r="H83" s="30">
        <v>19</v>
      </c>
      <c r="I83" s="30">
        <v>19</v>
      </c>
      <c r="J83" s="30">
        <v>19</v>
      </c>
      <c r="K83" s="30">
        <v>19</v>
      </c>
      <c r="L83" s="30">
        <v>19</v>
      </c>
      <c r="M83" s="30">
        <v>19</v>
      </c>
      <c r="N83" s="46">
        <v>100</v>
      </c>
      <c r="O83" s="13"/>
      <c r="P83" s="13"/>
    </row>
    <row r="84" spans="1:16" ht="60.75" customHeight="1">
      <c r="A84" s="130" t="s">
        <v>327</v>
      </c>
      <c r="B84" s="28"/>
      <c r="C84" s="28" t="s">
        <v>2</v>
      </c>
      <c r="D84" s="30" t="s">
        <v>227</v>
      </c>
      <c r="E84" s="30">
        <v>55</v>
      </c>
      <c r="F84" s="30">
        <v>55</v>
      </c>
      <c r="G84" s="30">
        <v>60</v>
      </c>
      <c r="H84" s="30">
        <v>59</v>
      </c>
      <c r="I84" s="30">
        <v>59</v>
      </c>
      <c r="J84" s="30">
        <v>58</v>
      </c>
      <c r="K84" s="30">
        <v>57</v>
      </c>
      <c r="L84" s="30">
        <v>56</v>
      </c>
      <c r="M84" s="30">
        <v>55</v>
      </c>
      <c r="N84" s="30">
        <v>100</v>
      </c>
      <c r="O84" s="13"/>
      <c r="P84" s="13"/>
    </row>
    <row r="85" spans="1:16" ht="36.75" customHeight="1">
      <c r="A85" s="130" t="s">
        <v>328</v>
      </c>
      <c r="B85" s="28"/>
      <c r="C85" s="28" t="s">
        <v>304</v>
      </c>
      <c r="D85" s="30" t="s">
        <v>174</v>
      </c>
      <c r="E85" s="36">
        <v>3500</v>
      </c>
      <c r="F85" s="36">
        <v>4500</v>
      </c>
      <c r="G85" s="36">
        <v>4500</v>
      </c>
      <c r="H85" s="36">
        <v>4500</v>
      </c>
      <c r="I85" s="36">
        <v>4050</v>
      </c>
      <c r="J85" s="36">
        <v>3050</v>
      </c>
      <c r="K85" s="36">
        <v>4400</v>
      </c>
      <c r="L85" s="36">
        <v>1525</v>
      </c>
      <c r="M85" s="36">
        <v>1525</v>
      </c>
      <c r="N85" s="38">
        <f>ROUND((M85/E85*100),1)</f>
        <v>43.6</v>
      </c>
      <c r="O85" s="13"/>
      <c r="P85" s="13"/>
    </row>
    <row r="86" spans="1:16" ht="17.25" customHeight="1">
      <c r="A86" s="89"/>
      <c r="B86" s="181" t="s">
        <v>175</v>
      </c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3"/>
      <c r="P86" s="13"/>
    </row>
    <row r="87" spans="1:16" ht="67.5" customHeight="1">
      <c r="A87" s="130" t="s">
        <v>448</v>
      </c>
      <c r="B87" s="73"/>
      <c r="C87" s="28" t="s">
        <v>666</v>
      </c>
      <c r="D87" s="30" t="s">
        <v>154</v>
      </c>
      <c r="E87" s="36">
        <v>0</v>
      </c>
      <c r="F87" s="36">
        <v>0</v>
      </c>
      <c r="G87" s="36">
        <v>2</v>
      </c>
      <c r="H87" s="36">
        <v>1</v>
      </c>
      <c r="I87" s="36">
        <v>1</v>
      </c>
      <c r="J87" s="36">
        <v>1</v>
      </c>
      <c r="K87" s="36">
        <v>1</v>
      </c>
      <c r="L87" s="36">
        <v>1</v>
      </c>
      <c r="M87" s="36">
        <v>1</v>
      </c>
      <c r="N87" s="30" t="s">
        <v>228</v>
      </c>
      <c r="O87" s="13"/>
      <c r="P87" s="13"/>
    </row>
    <row r="88" spans="1:16" ht="120" customHeight="1">
      <c r="A88" s="130" t="s">
        <v>449</v>
      </c>
      <c r="B88" s="28"/>
      <c r="C88" s="28" t="s">
        <v>375</v>
      </c>
      <c r="D88" s="30" t="s">
        <v>154</v>
      </c>
      <c r="E88" s="130">
        <v>4</v>
      </c>
      <c r="F88" s="130">
        <v>4</v>
      </c>
      <c r="G88" s="130">
        <v>4</v>
      </c>
      <c r="H88" s="130">
        <v>4</v>
      </c>
      <c r="I88" s="130">
        <v>4</v>
      </c>
      <c r="J88" s="130">
        <v>4</v>
      </c>
      <c r="K88" s="130">
        <v>4</v>
      </c>
      <c r="L88" s="130">
        <v>4</v>
      </c>
      <c r="M88" s="130">
        <v>4</v>
      </c>
      <c r="N88" s="45">
        <f>M88/E88*100</f>
        <v>100</v>
      </c>
      <c r="O88" s="13"/>
      <c r="P88" s="13"/>
    </row>
    <row r="89" spans="1:16" ht="70.5" customHeight="1">
      <c r="A89" s="130" t="s">
        <v>450</v>
      </c>
      <c r="B89" s="90"/>
      <c r="C89" s="28" t="s">
        <v>308</v>
      </c>
      <c r="D89" s="30" t="s">
        <v>227</v>
      </c>
      <c r="E89" s="45">
        <v>100</v>
      </c>
      <c r="F89" s="45">
        <v>100</v>
      </c>
      <c r="G89" s="45">
        <v>100</v>
      </c>
      <c r="H89" s="45">
        <v>100</v>
      </c>
      <c r="I89" s="45">
        <v>100</v>
      </c>
      <c r="J89" s="45">
        <v>100</v>
      </c>
      <c r="K89" s="45">
        <v>100</v>
      </c>
      <c r="L89" s="45">
        <v>100</v>
      </c>
      <c r="M89" s="45">
        <v>100</v>
      </c>
      <c r="N89" s="45">
        <f>M89/E89*100</f>
        <v>100</v>
      </c>
      <c r="O89" s="13"/>
      <c r="P89" s="13"/>
    </row>
    <row r="90" spans="1:16" ht="70.5" customHeight="1">
      <c r="A90" s="130" t="s">
        <v>451</v>
      </c>
      <c r="B90" s="90"/>
      <c r="C90" s="28" t="s">
        <v>309</v>
      </c>
      <c r="D90" s="30" t="s">
        <v>174</v>
      </c>
      <c r="E90" s="130">
        <v>0</v>
      </c>
      <c r="F90" s="130">
        <v>1</v>
      </c>
      <c r="G90" s="46">
        <v>2</v>
      </c>
      <c r="H90" s="46">
        <v>1</v>
      </c>
      <c r="I90" s="46">
        <v>1</v>
      </c>
      <c r="J90" s="46">
        <v>1</v>
      </c>
      <c r="K90" s="46">
        <v>1</v>
      </c>
      <c r="L90" s="46">
        <v>1</v>
      </c>
      <c r="M90" s="46">
        <v>1</v>
      </c>
      <c r="N90" s="46" t="s">
        <v>228</v>
      </c>
      <c r="O90" s="13"/>
      <c r="P90" s="13"/>
    </row>
    <row r="91" spans="1:16" ht="21" customHeight="1">
      <c r="A91" s="89"/>
      <c r="B91" s="181" t="s">
        <v>376</v>
      </c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3"/>
      <c r="P91" s="13"/>
    </row>
    <row r="92" spans="1:16" ht="107.25" customHeight="1">
      <c r="A92" s="130" t="s">
        <v>452</v>
      </c>
      <c r="B92" s="31"/>
      <c r="C92" s="28" t="s">
        <v>377</v>
      </c>
      <c r="D92" s="30" t="s">
        <v>174</v>
      </c>
      <c r="E92" s="30">
        <v>18</v>
      </c>
      <c r="F92" s="30">
        <v>18</v>
      </c>
      <c r="G92" s="30">
        <v>18</v>
      </c>
      <c r="H92" s="30">
        <v>18</v>
      </c>
      <c r="I92" s="30">
        <v>18</v>
      </c>
      <c r="J92" s="30">
        <v>18</v>
      </c>
      <c r="K92" s="30">
        <v>18</v>
      </c>
      <c r="L92" s="30">
        <v>18</v>
      </c>
      <c r="M92" s="30">
        <v>18</v>
      </c>
      <c r="N92" s="35">
        <f>M92/E92*100</f>
        <v>100</v>
      </c>
      <c r="O92" s="13"/>
      <c r="P92" s="13"/>
    </row>
    <row r="93" spans="1:16" ht="67.5" customHeight="1">
      <c r="A93" s="130" t="s">
        <v>480</v>
      </c>
      <c r="B93" s="31"/>
      <c r="C93" s="28" t="s">
        <v>312</v>
      </c>
      <c r="D93" s="30" t="s">
        <v>230</v>
      </c>
      <c r="E93" s="30" t="s">
        <v>229</v>
      </c>
      <c r="F93" s="30" t="s">
        <v>229</v>
      </c>
      <c r="G93" s="30" t="s">
        <v>229</v>
      </c>
      <c r="H93" s="30" t="s">
        <v>229</v>
      </c>
      <c r="I93" s="30" t="s">
        <v>229</v>
      </c>
      <c r="J93" s="30" t="s">
        <v>229</v>
      </c>
      <c r="K93" s="30" t="s">
        <v>229</v>
      </c>
      <c r="L93" s="30" t="s">
        <v>229</v>
      </c>
      <c r="M93" s="30" t="s">
        <v>229</v>
      </c>
      <c r="N93" s="45" t="s">
        <v>228</v>
      </c>
      <c r="O93" s="13"/>
      <c r="P93" s="13"/>
    </row>
    <row r="94" spans="1:16" ht="70.5" customHeight="1">
      <c r="A94" s="130" t="s">
        <v>481</v>
      </c>
      <c r="B94" s="31"/>
      <c r="C94" s="28" t="s">
        <v>313</v>
      </c>
      <c r="D94" s="30" t="s">
        <v>378</v>
      </c>
      <c r="E94" s="130">
        <v>1</v>
      </c>
      <c r="F94" s="130">
        <v>1</v>
      </c>
      <c r="G94" s="130">
        <v>1</v>
      </c>
      <c r="H94" s="130">
        <v>1</v>
      </c>
      <c r="I94" s="130">
        <v>1</v>
      </c>
      <c r="J94" s="130">
        <v>1</v>
      </c>
      <c r="K94" s="130">
        <v>1</v>
      </c>
      <c r="L94" s="130">
        <v>1</v>
      </c>
      <c r="M94" s="130">
        <v>1</v>
      </c>
      <c r="N94" s="45">
        <f>M94/E94*100</f>
        <v>100</v>
      </c>
      <c r="O94" s="13"/>
      <c r="P94" s="13"/>
    </row>
    <row r="95" spans="1:16" ht="26.25" customHeight="1">
      <c r="A95" s="89"/>
      <c r="B95" s="181" t="s">
        <v>379</v>
      </c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3"/>
      <c r="P95" s="13"/>
    </row>
    <row r="96" spans="1:16" ht="42.75" customHeight="1">
      <c r="A96" s="130" t="s">
        <v>482</v>
      </c>
      <c r="B96" s="91"/>
      <c r="C96" s="28" t="s">
        <v>318</v>
      </c>
      <c r="D96" s="30" t="s">
        <v>227</v>
      </c>
      <c r="E96" s="30">
        <v>100</v>
      </c>
      <c r="F96" s="30">
        <v>100</v>
      </c>
      <c r="G96" s="30">
        <v>100</v>
      </c>
      <c r="H96" s="30">
        <v>100</v>
      </c>
      <c r="I96" s="30">
        <v>100</v>
      </c>
      <c r="J96" s="30">
        <v>100</v>
      </c>
      <c r="K96" s="30">
        <v>100</v>
      </c>
      <c r="L96" s="30">
        <v>100</v>
      </c>
      <c r="M96" s="30">
        <v>100</v>
      </c>
      <c r="N96" s="30">
        <v>100</v>
      </c>
      <c r="O96" s="13"/>
      <c r="P96" s="13"/>
    </row>
    <row r="97" spans="1:16" ht="17.25" customHeight="1">
      <c r="A97" s="89"/>
      <c r="B97" s="181" t="s">
        <v>209</v>
      </c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3"/>
      <c r="P97" s="13"/>
    </row>
    <row r="98" spans="1:16" ht="58.5" customHeight="1">
      <c r="A98" s="130" t="s">
        <v>483</v>
      </c>
      <c r="B98" s="92"/>
      <c r="C98" s="28" t="s">
        <v>319</v>
      </c>
      <c r="D98" s="30" t="s">
        <v>174</v>
      </c>
      <c r="E98" s="30">
        <v>6</v>
      </c>
      <c r="F98" s="30">
        <v>4</v>
      </c>
      <c r="G98" s="30">
        <v>4</v>
      </c>
      <c r="H98" s="30">
        <v>4</v>
      </c>
      <c r="I98" s="30">
        <v>4</v>
      </c>
      <c r="J98" s="30">
        <v>4</v>
      </c>
      <c r="K98" s="30">
        <v>4</v>
      </c>
      <c r="L98" s="30">
        <v>4</v>
      </c>
      <c r="M98" s="30">
        <v>4</v>
      </c>
      <c r="N98" s="38">
        <f>ROUND((M98/E98*100),1)</f>
        <v>66.7</v>
      </c>
      <c r="O98" s="13"/>
      <c r="P98" s="13"/>
    </row>
    <row r="99" spans="1:16" ht="17.25" customHeight="1">
      <c r="A99" s="206" t="s">
        <v>380</v>
      </c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13"/>
      <c r="P99" s="13"/>
    </row>
    <row r="100" spans="1:16" ht="18.75" customHeight="1">
      <c r="A100" s="120"/>
      <c r="B100" s="181" t="s">
        <v>253</v>
      </c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3"/>
      <c r="P100" s="13"/>
    </row>
    <row r="101" spans="1:16" ht="95.25" customHeight="1">
      <c r="A101" s="30" t="s">
        <v>484</v>
      </c>
      <c r="B101" s="119"/>
      <c r="C101" s="28" t="s">
        <v>381</v>
      </c>
      <c r="D101" s="30" t="s">
        <v>190</v>
      </c>
      <c r="E101" s="30">
        <v>3</v>
      </c>
      <c r="F101" s="30">
        <v>3</v>
      </c>
      <c r="G101" s="30">
        <v>3</v>
      </c>
      <c r="H101" s="30">
        <v>3</v>
      </c>
      <c r="I101" s="30">
        <v>3</v>
      </c>
      <c r="J101" s="30">
        <v>3</v>
      </c>
      <c r="K101" s="30">
        <v>3</v>
      </c>
      <c r="L101" s="30">
        <v>3</v>
      </c>
      <c r="M101" s="30">
        <v>3</v>
      </c>
      <c r="N101" s="30">
        <v>100</v>
      </c>
      <c r="O101" s="13"/>
      <c r="P101" s="13"/>
    </row>
    <row r="102" spans="1:16" ht="18" customHeight="1">
      <c r="A102" s="93"/>
      <c r="B102" s="181" t="s">
        <v>156</v>
      </c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3"/>
      <c r="P102" s="13"/>
    </row>
    <row r="103" spans="1:16" ht="29.25" customHeight="1">
      <c r="A103" s="210" t="s">
        <v>485</v>
      </c>
      <c r="B103" s="203"/>
      <c r="C103" s="203" t="s">
        <v>382</v>
      </c>
      <c r="D103" s="174" t="s">
        <v>190</v>
      </c>
      <c r="E103" s="174">
        <v>1</v>
      </c>
      <c r="F103" s="174">
        <v>1</v>
      </c>
      <c r="G103" s="174">
        <v>1</v>
      </c>
      <c r="H103" s="174">
        <v>1</v>
      </c>
      <c r="I103" s="174">
        <v>1</v>
      </c>
      <c r="J103" s="174">
        <v>1</v>
      </c>
      <c r="K103" s="174">
        <v>1</v>
      </c>
      <c r="L103" s="174">
        <v>1</v>
      </c>
      <c r="M103" s="174">
        <v>1</v>
      </c>
      <c r="N103" s="174">
        <v>100</v>
      </c>
      <c r="O103" s="13"/>
      <c r="P103" s="13"/>
    </row>
    <row r="104" spans="1:16" ht="6" hidden="1" customHeight="1">
      <c r="A104" s="211"/>
      <c r="B104" s="204"/>
      <c r="C104" s="20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3"/>
      <c r="P104" s="13"/>
    </row>
    <row r="105" spans="1:16" ht="41.25" customHeight="1">
      <c r="A105" s="130" t="s">
        <v>486</v>
      </c>
      <c r="B105" s="204"/>
      <c r="C105" s="28" t="s">
        <v>383</v>
      </c>
      <c r="D105" s="30" t="s">
        <v>190</v>
      </c>
      <c r="E105" s="30">
        <v>1</v>
      </c>
      <c r="F105" s="30">
        <v>1</v>
      </c>
      <c r="G105" s="30">
        <v>1</v>
      </c>
      <c r="H105" s="30">
        <v>1</v>
      </c>
      <c r="I105" s="30">
        <v>1</v>
      </c>
      <c r="J105" s="30">
        <v>1</v>
      </c>
      <c r="K105" s="30">
        <v>1</v>
      </c>
      <c r="L105" s="30">
        <v>1</v>
      </c>
      <c r="M105" s="30">
        <v>1</v>
      </c>
      <c r="N105" s="30">
        <v>100</v>
      </c>
      <c r="O105" s="13"/>
      <c r="P105" s="13"/>
    </row>
    <row r="106" spans="1:16" ht="41.25" customHeight="1">
      <c r="A106" s="130" t="s">
        <v>487</v>
      </c>
      <c r="B106" s="204"/>
      <c r="C106" s="28" t="s">
        <v>384</v>
      </c>
      <c r="D106" s="30" t="s">
        <v>190</v>
      </c>
      <c r="E106" s="30">
        <v>1</v>
      </c>
      <c r="F106" s="30">
        <v>1</v>
      </c>
      <c r="G106" s="30">
        <v>1</v>
      </c>
      <c r="H106" s="30">
        <v>1</v>
      </c>
      <c r="I106" s="30">
        <v>1</v>
      </c>
      <c r="J106" s="30">
        <v>1</v>
      </c>
      <c r="K106" s="30">
        <v>1</v>
      </c>
      <c r="L106" s="30">
        <v>1</v>
      </c>
      <c r="M106" s="30">
        <v>1</v>
      </c>
      <c r="N106" s="30">
        <v>100</v>
      </c>
      <c r="O106" s="13"/>
      <c r="P106" s="13"/>
    </row>
    <row r="107" spans="1:16" ht="41.25" customHeight="1">
      <c r="A107" s="130" t="s">
        <v>488</v>
      </c>
      <c r="B107" s="205"/>
      <c r="C107" s="28" t="s">
        <v>324</v>
      </c>
      <c r="D107" s="30" t="s">
        <v>227</v>
      </c>
      <c r="E107" s="30">
        <v>20</v>
      </c>
      <c r="F107" s="30">
        <v>20</v>
      </c>
      <c r="G107" s="30">
        <v>20</v>
      </c>
      <c r="H107" s="30">
        <v>20</v>
      </c>
      <c r="I107" s="30">
        <v>20</v>
      </c>
      <c r="J107" s="30">
        <v>20</v>
      </c>
      <c r="K107" s="30">
        <v>20</v>
      </c>
      <c r="L107" s="30">
        <v>20</v>
      </c>
      <c r="M107" s="30">
        <v>20</v>
      </c>
      <c r="N107" s="30">
        <v>100</v>
      </c>
      <c r="O107" s="13"/>
      <c r="P107" s="13"/>
    </row>
    <row r="108" spans="1:16" ht="15" customHeight="1">
      <c r="A108" s="93"/>
      <c r="B108" s="207" t="s">
        <v>254</v>
      </c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9"/>
      <c r="O108" s="13"/>
      <c r="P108" s="13"/>
    </row>
    <row r="109" spans="1:16" ht="57.75" customHeight="1">
      <c r="A109" s="130" t="s">
        <v>489</v>
      </c>
      <c r="B109" s="28"/>
      <c r="C109" s="28" t="s">
        <v>329</v>
      </c>
      <c r="D109" s="30" t="s">
        <v>227</v>
      </c>
      <c r="E109" s="30">
        <v>100</v>
      </c>
      <c r="F109" s="30">
        <v>100</v>
      </c>
      <c r="G109" s="30">
        <v>100</v>
      </c>
      <c r="H109" s="30">
        <v>100</v>
      </c>
      <c r="I109" s="30">
        <v>100</v>
      </c>
      <c r="J109" s="30">
        <v>100</v>
      </c>
      <c r="K109" s="30">
        <v>100</v>
      </c>
      <c r="L109" s="30">
        <v>100</v>
      </c>
      <c r="M109" s="30">
        <v>100</v>
      </c>
      <c r="N109" s="30">
        <v>100</v>
      </c>
      <c r="O109" s="13"/>
      <c r="P109" s="13"/>
    </row>
    <row r="110" spans="1:16" ht="29.25" customHeight="1">
      <c r="A110" s="130" t="s">
        <v>490</v>
      </c>
      <c r="B110" s="28"/>
      <c r="C110" s="28" t="s">
        <v>330</v>
      </c>
      <c r="D110" s="30" t="s">
        <v>174</v>
      </c>
      <c r="E110" s="30">
        <v>12</v>
      </c>
      <c r="F110" s="30">
        <v>13</v>
      </c>
      <c r="G110" s="30">
        <v>12</v>
      </c>
      <c r="H110" s="30">
        <v>5</v>
      </c>
      <c r="I110" s="30">
        <v>4</v>
      </c>
      <c r="J110" s="30">
        <v>12</v>
      </c>
      <c r="K110" s="30">
        <v>13</v>
      </c>
      <c r="L110" s="30">
        <v>13</v>
      </c>
      <c r="M110" s="30">
        <v>13</v>
      </c>
      <c r="N110" s="30">
        <f>ROUND((M110/E110*100),1)</f>
        <v>108.3</v>
      </c>
      <c r="O110" s="13"/>
      <c r="P110" s="13"/>
    </row>
    <row r="111" spans="1:16" ht="27" customHeight="1">
      <c r="A111" s="130" t="s">
        <v>491</v>
      </c>
      <c r="B111" s="28"/>
      <c r="C111" s="28" t="s">
        <v>331</v>
      </c>
      <c r="D111" s="30" t="s">
        <v>227</v>
      </c>
      <c r="E111" s="30">
        <v>100</v>
      </c>
      <c r="F111" s="30">
        <v>100</v>
      </c>
      <c r="G111" s="30">
        <v>58.3</v>
      </c>
      <c r="H111" s="30">
        <v>41.7</v>
      </c>
      <c r="I111" s="30">
        <v>25</v>
      </c>
      <c r="J111" s="30">
        <v>100</v>
      </c>
      <c r="K111" s="30">
        <v>100</v>
      </c>
      <c r="L111" s="30">
        <v>100</v>
      </c>
      <c r="M111" s="30">
        <v>100</v>
      </c>
      <c r="N111" s="30">
        <f>ROUND((M111/E111*100),1)</f>
        <v>100</v>
      </c>
      <c r="O111" s="13"/>
      <c r="P111" s="13"/>
    </row>
    <row r="112" spans="1:16" ht="14.25" customHeight="1">
      <c r="A112" s="93"/>
      <c r="B112" s="181" t="s">
        <v>188</v>
      </c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3"/>
      <c r="P112" s="13"/>
    </row>
    <row r="113" spans="1:16" ht="61.5" customHeight="1">
      <c r="A113" s="130" t="s">
        <v>492</v>
      </c>
      <c r="B113" s="28"/>
      <c r="C113" s="28" t="s">
        <v>385</v>
      </c>
      <c r="D113" s="30" t="s">
        <v>182</v>
      </c>
      <c r="E113" s="30">
        <v>30</v>
      </c>
      <c r="F113" s="30">
        <v>30</v>
      </c>
      <c r="G113" s="30">
        <v>30</v>
      </c>
      <c r="H113" s="30">
        <v>30</v>
      </c>
      <c r="I113" s="30">
        <v>30</v>
      </c>
      <c r="J113" s="30">
        <v>30</v>
      </c>
      <c r="K113" s="30">
        <v>30</v>
      </c>
      <c r="L113" s="30">
        <v>30</v>
      </c>
      <c r="M113" s="30">
        <v>30</v>
      </c>
      <c r="N113" s="30">
        <v>100</v>
      </c>
      <c r="O113" s="13"/>
      <c r="P113" s="13"/>
    </row>
    <row r="114" spans="1:16" ht="35.25" customHeight="1">
      <c r="A114" s="130" t="s">
        <v>493</v>
      </c>
      <c r="B114" s="94"/>
      <c r="C114" s="28" t="s">
        <v>386</v>
      </c>
      <c r="D114" s="30" t="s">
        <v>182</v>
      </c>
      <c r="E114" s="30">
        <v>3</v>
      </c>
      <c r="F114" s="30">
        <v>3</v>
      </c>
      <c r="G114" s="30">
        <v>3</v>
      </c>
      <c r="H114" s="30">
        <v>3</v>
      </c>
      <c r="I114" s="30">
        <v>3</v>
      </c>
      <c r="J114" s="30">
        <v>3</v>
      </c>
      <c r="K114" s="30">
        <v>3</v>
      </c>
      <c r="L114" s="30">
        <v>3</v>
      </c>
      <c r="M114" s="30">
        <v>3</v>
      </c>
      <c r="N114" s="30">
        <v>100</v>
      </c>
      <c r="O114" s="13"/>
      <c r="P114" s="13"/>
    </row>
    <row r="115" spans="1:16" ht="29.25" customHeight="1">
      <c r="A115" s="130" t="s">
        <v>494</v>
      </c>
      <c r="B115" s="94"/>
      <c r="C115" s="28" t="s">
        <v>387</v>
      </c>
      <c r="D115" s="30" t="s">
        <v>182</v>
      </c>
      <c r="E115" s="30">
        <v>50</v>
      </c>
      <c r="F115" s="30">
        <v>50</v>
      </c>
      <c r="G115" s="30">
        <v>50</v>
      </c>
      <c r="H115" s="30">
        <v>50</v>
      </c>
      <c r="I115" s="30">
        <v>50</v>
      </c>
      <c r="J115" s="30">
        <v>50</v>
      </c>
      <c r="K115" s="30">
        <v>50</v>
      </c>
      <c r="L115" s="30">
        <v>50</v>
      </c>
      <c r="M115" s="30">
        <v>50</v>
      </c>
      <c r="N115" s="30">
        <v>100</v>
      </c>
      <c r="O115" s="13"/>
      <c r="P115" s="13"/>
    </row>
    <row r="116" spans="1:16" ht="16.5" customHeight="1">
      <c r="A116" s="93"/>
      <c r="B116" s="181" t="s">
        <v>240</v>
      </c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3"/>
      <c r="P116" s="13"/>
    </row>
    <row r="117" spans="1:16" ht="42" customHeight="1">
      <c r="A117" s="130" t="s">
        <v>495</v>
      </c>
      <c r="B117" s="28"/>
      <c r="C117" s="28" t="s">
        <v>388</v>
      </c>
      <c r="D117" s="30" t="s">
        <v>174</v>
      </c>
      <c r="E117" s="130">
        <v>34</v>
      </c>
      <c r="F117" s="130">
        <v>34</v>
      </c>
      <c r="G117" s="130">
        <v>32</v>
      </c>
      <c r="H117" s="130">
        <v>30</v>
      </c>
      <c r="I117" s="130">
        <v>42</v>
      </c>
      <c r="J117" s="130">
        <v>43</v>
      </c>
      <c r="K117" s="95">
        <v>43</v>
      </c>
      <c r="L117" s="95">
        <v>45</v>
      </c>
      <c r="M117" s="95">
        <v>45</v>
      </c>
      <c r="N117" s="96">
        <f>ROUND((M117/E117*100),1)</f>
        <v>132.4</v>
      </c>
      <c r="O117" s="13"/>
      <c r="P117" s="13"/>
    </row>
    <row r="118" spans="1:16" ht="30" customHeight="1">
      <c r="A118" s="130" t="s">
        <v>496</v>
      </c>
      <c r="B118" s="28"/>
      <c r="C118" s="29" t="s">
        <v>389</v>
      </c>
      <c r="D118" s="30" t="s">
        <v>174</v>
      </c>
      <c r="E118" s="130">
        <v>505</v>
      </c>
      <c r="F118" s="130">
        <v>510</v>
      </c>
      <c r="G118" s="130">
        <v>450</v>
      </c>
      <c r="H118" s="130">
        <v>400</v>
      </c>
      <c r="I118" s="130">
        <v>550</v>
      </c>
      <c r="J118" s="130">
        <v>570</v>
      </c>
      <c r="K118" s="130">
        <v>580</v>
      </c>
      <c r="L118" s="130">
        <v>600</v>
      </c>
      <c r="M118" s="130">
        <v>610</v>
      </c>
      <c r="N118" s="97">
        <f>ROUND((M118/E118*100),1)</f>
        <v>120.8</v>
      </c>
      <c r="O118" s="13"/>
      <c r="P118" s="13"/>
    </row>
    <row r="119" spans="1:16" ht="48" customHeight="1">
      <c r="A119" s="130" t="s">
        <v>497</v>
      </c>
      <c r="B119" s="28"/>
      <c r="C119" s="29" t="s">
        <v>390</v>
      </c>
      <c r="D119" s="30" t="s">
        <v>174</v>
      </c>
      <c r="E119" s="130">
        <v>2</v>
      </c>
      <c r="F119" s="130">
        <v>2</v>
      </c>
      <c r="G119" s="130">
        <v>2</v>
      </c>
      <c r="H119" s="130">
        <v>2</v>
      </c>
      <c r="I119" s="130">
        <v>2</v>
      </c>
      <c r="J119" s="130">
        <v>2</v>
      </c>
      <c r="K119" s="130">
        <v>2</v>
      </c>
      <c r="L119" s="130">
        <v>2</v>
      </c>
      <c r="M119" s="130">
        <v>2</v>
      </c>
      <c r="N119" s="97">
        <f>M119/E119*100</f>
        <v>100</v>
      </c>
      <c r="O119" s="13"/>
      <c r="P119" s="13"/>
    </row>
    <row r="120" spans="1:16">
      <c r="A120" s="98"/>
      <c r="B120" s="78"/>
      <c r="C120" s="79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13"/>
      <c r="P120" s="13"/>
    </row>
    <row r="121" spans="1:16">
      <c r="A121" s="98"/>
      <c r="B121" s="78"/>
      <c r="C121" s="79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13"/>
      <c r="P121" s="13"/>
    </row>
    <row r="122" spans="1:16">
      <c r="A122" s="98"/>
      <c r="B122" s="78"/>
      <c r="C122" s="79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13"/>
      <c r="P122" s="13"/>
    </row>
    <row r="123" spans="1:16">
      <c r="A123" s="98"/>
      <c r="B123" s="78"/>
      <c r="C123" s="79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13"/>
      <c r="P123" s="13"/>
    </row>
    <row r="124" spans="1:16">
      <c r="A124" s="98"/>
      <c r="B124" s="78"/>
      <c r="C124" s="79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13"/>
      <c r="P124" s="13"/>
    </row>
    <row r="125" spans="1:16">
      <c r="A125" s="98"/>
      <c r="B125" s="78"/>
      <c r="C125" s="79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13"/>
      <c r="P125" s="13"/>
    </row>
    <row r="126" spans="1:16">
      <c r="A126" s="98"/>
      <c r="B126" s="78"/>
      <c r="C126" s="79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13"/>
      <c r="P126" s="13"/>
    </row>
    <row r="127" spans="1:16">
      <c r="A127" s="98"/>
      <c r="B127" s="78"/>
      <c r="C127" s="79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13"/>
      <c r="P127" s="13"/>
    </row>
    <row r="128" spans="1:16">
      <c r="A128" s="98"/>
      <c r="B128" s="78"/>
      <c r="C128" s="79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13"/>
      <c r="P128" s="13"/>
    </row>
    <row r="129" spans="1:16">
      <c r="A129" s="98"/>
      <c r="B129" s="78"/>
      <c r="C129" s="79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13"/>
      <c r="P129" s="13"/>
    </row>
    <row r="130" spans="1:16">
      <c r="A130" s="98"/>
      <c r="B130" s="78"/>
      <c r="C130" s="79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13"/>
      <c r="P130" s="13"/>
    </row>
    <row r="131" spans="1:16">
      <c r="A131" s="98"/>
      <c r="B131" s="78"/>
      <c r="C131" s="79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13"/>
      <c r="P131" s="13"/>
    </row>
    <row r="132" spans="1:16">
      <c r="A132" s="98"/>
      <c r="B132" s="78"/>
      <c r="C132" s="79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13"/>
      <c r="P132" s="13"/>
    </row>
  </sheetData>
  <mergeCells count="53">
    <mergeCell ref="B116:N116"/>
    <mergeCell ref="A99:N99"/>
    <mergeCell ref="B100:N100"/>
    <mergeCell ref="B102:N102"/>
    <mergeCell ref="B108:N108"/>
    <mergeCell ref="B112:N112"/>
    <mergeCell ref="C103:C104"/>
    <mergeCell ref="D103:D104"/>
    <mergeCell ref="E103:E104"/>
    <mergeCell ref="H103:H104"/>
    <mergeCell ref="I103:I104"/>
    <mergeCell ref="A103:A104"/>
    <mergeCell ref="B86:N86"/>
    <mergeCell ref="B91:N91"/>
    <mergeCell ref="B95:N95"/>
    <mergeCell ref="B97:N97"/>
    <mergeCell ref="J103:J104"/>
    <mergeCell ref="K103:K104"/>
    <mergeCell ref="L103:L104"/>
    <mergeCell ref="M103:M104"/>
    <mergeCell ref="F103:F104"/>
    <mergeCell ref="G103:G104"/>
    <mergeCell ref="N103:N104"/>
    <mergeCell ref="B103:B107"/>
    <mergeCell ref="A6:N6"/>
    <mergeCell ref="B7:N7"/>
    <mergeCell ref="A26:N26"/>
    <mergeCell ref="A58:N58"/>
    <mergeCell ref="B15:N15"/>
    <mergeCell ref="B17:N17"/>
    <mergeCell ref="A14:N14"/>
    <mergeCell ref="B46:N46"/>
    <mergeCell ref="B27:O27"/>
    <mergeCell ref="B28:N28"/>
    <mergeCell ref="B32:N32"/>
    <mergeCell ref="B35:N35"/>
    <mergeCell ref="B81:N81"/>
    <mergeCell ref="A80:N80"/>
    <mergeCell ref="B63:N63"/>
    <mergeCell ref="B24:N24"/>
    <mergeCell ref="B38:N38"/>
    <mergeCell ref="B42:N42"/>
    <mergeCell ref="B59:N59"/>
    <mergeCell ref="B68:N68"/>
    <mergeCell ref="B71:N71"/>
    <mergeCell ref="H1:P1"/>
    <mergeCell ref="A2:N2"/>
    <mergeCell ref="B3:B4"/>
    <mergeCell ref="C3:C4"/>
    <mergeCell ref="D3:D4"/>
    <mergeCell ref="E3:M3"/>
    <mergeCell ref="N3:N4"/>
    <mergeCell ref="A3:A4"/>
  </mergeCells>
  <phoneticPr fontId="12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7111117893"/>
    <pageSetUpPr fitToPage="1"/>
  </sheetPr>
  <dimension ref="A1:AE88"/>
  <sheetViews>
    <sheetView topLeftCell="A49" zoomScale="90" zoomScaleNormal="90" zoomScaleSheetLayoutView="90" workbookViewId="0">
      <selection activeCell="A52" sqref="A52"/>
    </sheetView>
  </sheetViews>
  <sheetFormatPr defaultColWidth="8.6640625" defaultRowHeight="111.75" customHeight="1"/>
  <cols>
    <col min="1" max="1" width="16.109375" style="10" bestFit="1" customWidth="1"/>
    <col min="2" max="2" width="49.44140625" style="15" customWidth="1"/>
    <col min="3" max="3" width="28.5546875" style="14" customWidth="1"/>
    <col min="4" max="4" width="10" style="14" customWidth="1"/>
    <col min="5" max="5" width="10.109375" style="14" customWidth="1"/>
    <col min="6" max="6" width="35.33203125" style="14" customWidth="1"/>
    <col min="7" max="7" width="28.6640625" style="14" customWidth="1"/>
    <col min="8" max="8" width="22.44140625" style="16" customWidth="1"/>
    <col min="9" max="30" width="0" style="14" hidden="1" customWidth="1"/>
    <col min="31" max="16384" width="8.6640625" style="14"/>
  </cols>
  <sheetData>
    <row r="1" spans="1:31" ht="19.5" customHeight="1">
      <c r="A1" s="52"/>
      <c r="B1" s="53"/>
      <c r="C1" s="54"/>
      <c r="D1" s="54"/>
      <c r="E1" s="54"/>
      <c r="F1" s="54"/>
      <c r="G1" s="216" t="s">
        <v>391</v>
      </c>
      <c r="H1" s="216"/>
      <c r="I1" s="55"/>
      <c r="J1" s="55"/>
      <c r="K1" s="55"/>
      <c r="L1" s="55"/>
      <c r="M1" s="55"/>
      <c r="N1" s="55"/>
    </row>
    <row r="2" spans="1:31" ht="27" customHeight="1">
      <c r="A2" s="219" t="s">
        <v>234</v>
      </c>
      <c r="B2" s="219"/>
      <c r="C2" s="219"/>
      <c r="D2" s="219"/>
      <c r="E2" s="219"/>
      <c r="F2" s="219"/>
      <c r="G2" s="219"/>
      <c r="H2" s="219"/>
      <c r="I2" s="55"/>
      <c r="J2" s="55"/>
      <c r="K2" s="55"/>
      <c r="L2" s="55"/>
      <c r="M2" s="55"/>
      <c r="N2" s="55"/>
    </row>
    <row r="3" spans="1:31" ht="16.2" thickBot="1">
      <c r="A3" s="56"/>
      <c r="B3" s="57"/>
      <c r="C3" s="58"/>
      <c r="D3" s="58"/>
      <c r="E3" s="58"/>
      <c r="F3" s="58"/>
      <c r="G3" s="58"/>
      <c r="H3" s="59"/>
      <c r="I3" s="55"/>
      <c r="J3" s="55"/>
      <c r="K3" s="55"/>
      <c r="L3" s="55"/>
      <c r="M3" s="55"/>
      <c r="N3" s="55"/>
    </row>
    <row r="4" spans="1:31" ht="23.25" customHeight="1">
      <c r="A4" s="220" t="s">
        <v>231</v>
      </c>
      <c r="B4" s="222" t="s">
        <v>184</v>
      </c>
      <c r="C4" s="212" t="s">
        <v>232</v>
      </c>
      <c r="D4" s="212" t="s">
        <v>392</v>
      </c>
      <c r="E4" s="212"/>
      <c r="F4" s="212" t="s">
        <v>185</v>
      </c>
      <c r="G4" s="212" t="s">
        <v>233</v>
      </c>
      <c r="H4" s="214" t="s">
        <v>132</v>
      </c>
      <c r="I4" s="55"/>
      <c r="J4" s="55"/>
      <c r="K4" s="55"/>
      <c r="L4" s="55"/>
      <c r="M4" s="55"/>
      <c r="N4" s="55"/>
    </row>
    <row r="5" spans="1:31" ht="56.25" customHeight="1">
      <c r="A5" s="221"/>
      <c r="B5" s="223"/>
      <c r="C5" s="213"/>
      <c r="D5" s="130" t="s">
        <v>342</v>
      </c>
      <c r="E5" s="130" t="s">
        <v>131</v>
      </c>
      <c r="F5" s="213"/>
      <c r="G5" s="213"/>
      <c r="H5" s="215"/>
      <c r="I5" s="55"/>
      <c r="J5" s="55"/>
      <c r="K5" s="55"/>
      <c r="L5" s="55"/>
      <c r="M5" s="55"/>
      <c r="N5" s="55"/>
    </row>
    <row r="6" spans="1:31" ht="16.95" customHeight="1">
      <c r="A6" s="60" t="s">
        <v>250</v>
      </c>
      <c r="B6" s="60" t="s">
        <v>251</v>
      </c>
      <c r="C6" s="61">
        <v>3</v>
      </c>
      <c r="D6" s="61">
        <v>4</v>
      </c>
      <c r="E6" s="60" t="s">
        <v>393</v>
      </c>
      <c r="F6" s="60" t="s">
        <v>394</v>
      </c>
      <c r="G6" s="61">
        <v>7</v>
      </c>
      <c r="H6" s="61">
        <v>8</v>
      </c>
      <c r="I6" s="55"/>
      <c r="J6" s="55"/>
      <c r="K6" s="55"/>
      <c r="L6" s="55"/>
      <c r="M6" s="55"/>
      <c r="N6" s="55"/>
    </row>
    <row r="7" spans="1:31" ht="22.5" customHeight="1">
      <c r="A7" s="217" t="s">
        <v>395</v>
      </c>
      <c r="B7" s="217"/>
      <c r="C7" s="217"/>
      <c r="D7" s="217"/>
      <c r="E7" s="217"/>
      <c r="F7" s="217"/>
      <c r="G7" s="217"/>
      <c r="H7" s="217"/>
      <c r="I7" s="217"/>
      <c r="J7" s="62"/>
      <c r="K7" s="62"/>
      <c r="L7" s="62"/>
      <c r="M7" s="62"/>
      <c r="N7" s="62"/>
      <c r="AE7" s="47"/>
    </row>
    <row r="8" spans="1:31" ht="31.5" customHeight="1">
      <c r="A8" s="218" t="s">
        <v>396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AE8" s="47"/>
    </row>
    <row r="9" spans="1:31" ht="58.5" customHeight="1">
      <c r="A9" s="224" t="s">
        <v>397</v>
      </c>
      <c r="B9" s="224"/>
      <c r="C9" s="224"/>
      <c r="D9" s="224"/>
      <c r="E9" s="224"/>
      <c r="F9" s="224"/>
      <c r="G9" s="224"/>
      <c r="H9" s="224"/>
      <c r="I9" s="129"/>
      <c r="J9" s="129"/>
      <c r="K9" s="129"/>
      <c r="L9" s="129"/>
      <c r="M9" s="129"/>
      <c r="N9" s="129"/>
    </row>
    <row r="10" spans="1:31" ht="85.5" customHeight="1">
      <c r="A10" s="102" t="s">
        <v>398</v>
      </c>
      <c r="B10" s="102" t="s">
        <v>541</v>
      </c>
      <c r="C10" s="102" t="s">
        <v>221</v>
      </c>
      <c r="D10" s="124">
        <v>2014</v>
      </c>
      <c r="E10" s="124">
        <v>2015</v>
      </c>
      <c r="F10" s="102" t="s">
        <v>400</v>
      </c>
      <c r="G10" s="102" t="s">
        <v>403</v>
      </c>
      <c r="H10" s="102" t="s">
        <v>399</v>
      </c>
      <c r="I10" s="63"/>
      <c r="J10" s="63"/>
      <c r="K10" s="63"/>
      <c r="L10" s="63"/>
      <c r="M10" s="63"/>
      <c r="N10" s="63"/>
    </row>
    <row r="11" spans="1:31" ht="102.75" customHeight="1">
      <c r="A11" s="29" t="s">
        <v>404</v>
      </c>
      <c r="B11" s="29" t="s">
        <v>542</v>
      </c>
      <c r="C11" s="29" t="s">
        <v>140</v>
      </c>
      <c r="D11" s="130">
        <v>2014</v>
      </c>
      <c r="E11" s="130">
        <v>2020</v>
      </c>
      <c r="F11" s="29" t="s">
        <v>402</v>
      </c>
      <c r="G11" s="29" t="s">
        <v>130</v>
      </c>
      <c r="H11" s="29" t="s">
        <v>401</v>
      </c>
      <c r="I11" s="63"/>
      <c r="J11" s="63"/>
      <c r="K11" s="63"/>
      <c r="L11" s="63"/>
      <c r="M11" s="63"/>
      <c r="N11" s="63"/>
    </row>
    <row r="12" spans="1:31" ht="76.5" customHeight="1">
      <c r="A12" s="29" t="s">
        <v>405</v>
      </c>
      <c r="B12" s="29" t="s">
        <v>543</v>
      </c>
      <c r="C12" s="29" t="s">
        <v>221</v>
      </c>
      <c r="D12" s="130">
        <v>2014</v>
      </c>
      <c r="E12" s="130">
        <v>2020</v>
      </c>
      <c r="F12" s="29" t="s">
        <v>406</v>
      </c>
      <c r="G12" s="29" t="s">
        <v>407</v>
      </c>
      <c r="H12" s="29" t="s">
        <v>408</v>
      </c>
      <c r="I12" s="63"/>
      <c r="J12" s="63"/>
      <c r="K12" s="63"/>
      <c r="L12" s="63"/>
      <c r="M12" s="63"/>
      <c r="N12" s="63"/>
    </row>
    <row r="13" spans="1:31" ht="133.5" customHeight="1">
      <c r="A13" s="29" t="s">
        <v>409</v>
      </c>
      <c r="B13" s="29" t="s">
        <v>544</v>
      </c>
      <c r="C13" s="29" t="s">
        <v>221</v>
      </c>
      <c r="D13" s="130">
        <v>2014</v>
      </c>
      <c r="E13" s="130">
        <v>2020</v>
      </c>
      <c r="F13" s="29" t="s">
        <v>411</v>
      </c>
      <c r="G13" s="29" t="s">
        <v>410</v>
      </c>
      <c r="H13" s="29" t="s">
        <v>545</v>
      </c>
      <c r="I13" s="63"/>
      <c r="J13" s="63"/>
      <c r="K13" s="63"/>
      <c r="L13" s="63"/>
      <c r="M13" s="63"/>
      <c r="N13" s="63"/>
    </row>
    <row r="14" spans="1:31" ht="95.4" customHeight="1">
      <c r="A14" s="29" t="s">
        <v>412</v>
      </c>
      <c r="B14" s="29" t="s">
        <v>546</v>
      </c>
      <c r="C14" s="29" t="s">
        <v>221</v>
      </c>
      <c r="D14" s="130">
        <v>2014</v>
      </c>
      <c r="E14" s="130">
        <v>2020</v>
      </c>
      <c r="F14" s="100" t="s">
        <v>413</v>
      </c>
      <c r="G14" s="100" t="s">
        <v>414</v>
      </c>
      <c r="H14" s="100" t="s">
        <v>415</v>
      </c>
      <c r="I14" s="63"/>
      <c r="J14" s="63"/>
      <c r="K14" s="63"/>
      <c r="L14" s="63"/>
      <c r="M14" s="63"/>
      <c r="N14" s="63"/>
    </row>
    <row r="15" spans="1:31" ht="126" customHeight="1">
      <c r="A15" s="29" t="s">
        <v>419</v>
      </c>
      <c r="B15" s="29" t="s">
        <v>547</v>
      </c>
      <c r="C15" s="29" t="s">
        <v>221</v>
      </c>
      <c r="D15" s="130">
        <v>2014</v>
      </c>
      <c r="E15" s="64">
        <v>2020</v>
      </c>
      <c r="F15" s="100" t="s">
        <v>418</v>
      </c>
      <c r="G15" s="100" t="s">
        <v>417</v>
      </c>
      <c r="H15" s="100" t="s">
        <v>416</v>
      </c>
      <c r="I15" s="63"/>
      <c r="J15" s="63"/>
      <c r="K15" s="63"/>
      <c r="L15" s="63"/>
      <c r="M15" s="63"/>
      <c r="N15" s="63"/>
    </row>
    <row r="16" spans="1:31" ht="18.75" customHeight="1">
      <c r="A16" s="224" t="s">
        <v>181</v>
      </c>
      <c r="B16" s="224"/>
      <c r="C16" s="224"/>
      <c r="D16" s="224"/>
      <c r="E16" s="224"/>
      <c r="F16" s="224"/>
      <c r="G16" s="224"/>
      <c r="H16" s="224"/>
      <c r="I16" s="63"/>
      <c r="J16" s="63"/>
      <c r="K16" s="63"/>
      <c r="L16" s="63"/>
      <c r="M16" s="63"/>
      <c r="N16" s="63"/>
    </row>
    <row r="17" spans="1:14" ht="140.25" customHeight="1">
      <c r="A17" s="100" t="s">
        <v>420</v>
      </c>
      <c r="B17" s="100" t="s">
        <v>548</v>
      </c>
      <c r="C17" s="100" t="s">
        <v>200</v>
      </c>
      <c r="D17" s="123">
        <v>2014</v>
      </c>
      <c r="E17" s="123">
        <v>2015</v>
      </c>
      <c r="F17" s="100" t="s">
        <v>422</v>
      </c>
      <c r="G17" s="100" t="s">
        <v>423</v>
      </c>
      <c r="H17" s="100" t="s">
        <v>421</v>
      </c>
      <c r="I17" s="63"/>
      <c r="J17" s="63"/>
      <c r="K17" s="63"/>
      <c r="L17" s="63"/>
      <c r="M17" s="63"/>
      <c r="N17" s="63"/>
    </row>
    <row r="18" spans="1:14" ht="22.95" customHeight="1">
      <c r="A18" s="218" t="s">
        <v>555</v>
      </c>
      <c r="B18" s="218"/>
      <c r="C18" s="218"/>
      <c r="D18" s="218"/>
      <c r="E18" s="218"/>
      <c r="F18" s="218"/>
      <c r="G18" s="218"/>
      <c r="H18" s="218"/>
      <c r="I18" s="129"/>
      <c r="J18" s="129"/>
      <c r="K18" s="129"/>
      <c r="L18" s="129"/>
      <c r="M18" s="129"/>
      <c r="N18" s="129"/>
    </row>
    <row r="19" spans="1:14" ht="22.95" customHeight="1">
      <c r="A19" s="218" t="s">
        <v>554</v>
      </c>
      <c r="B19" s="218"/>
      <c r="C19" s="218"/>
      <c r="D19" s="218"/>
      <c r="E19" s="218"/>
      <c r="F19" s="218"/>
      <c r="G19" s="218"/>
      <c r="H19" s="218"/>
      <c r="I19" s="129"/>
      <c r="J19" s="129"/>
      <c r="K19" s="129"/>
      <c r="L19" s="129"/>
      <c r="M19" s="129"/>
      <c r="N19" s="129"/>
    </row>
    <row r="20" spans="1:14" ht="22.95" customHeight="1">
      <c r="A20" s="184" t="s">
        <v>553</v>
      </c>
      <c r="B20" s="226"/>
      <c r="C20" s="226"/>
      <c r="D20" s="226"/>
      <c r="E20" s="226"/>
      <c r="F20" s="226"/>
      <c r="G20" s="226"/>
      <c r="H20" s="227"/>
      <c r="I20" s="129"/>
      <c r="J20" s="129"/>
      <c r="K20" s="129"/>
      <c r="L20" s="129"/>
      <c r="M20" s="129"/>
      <c r="N20" s="129"/>
    </row>
    <row r="21" spans="1:14" ht="22.95" customHeight="1">
      <c r="A21" s="184" t="s">
        <v>466</v>
      </c>
      <c r="B21" s="226"/>
      <c r="C21" s="226"/>
      <c r="D21" s="226"/>
      <c r="E21" s="226"/>
      <c r="F21" s="226"/>
      <c r="G21" s="226"/>
      <c r="H21" s="227"/>
      <c r="I21" s="129"/>
      <c r="J21" s="129"/>
      <c r="K21" s="129"/>
      <c r="L21" s="129"/>
      <c r="M21" s="129"/>
      <c r="N21" s="129"/>
    </row>
    <row r="22" spans="1:14" ht="136.5" customHeight="1">
      <c r="A22" s="121" t="s">
        <v>667</v>
      </c>
      <c r="B22" s="28" t="s">
        <v>549</v>
      </c>
      <c r="C22" s="132" t="s">
        <v>221</v>
      </c>
      <c r="D22" s="30">
        <v>2015</v>
      </c>
      <c r="E22" s="133">
        <v>2020</v>
      </c>
      <c r="F22" s="28" t="s">
        <v>594</v>
      </c>
      <c r="G22" s="134" t="s">
        <v>595</v>
      </c>
      <c r="H22" s="110" t="s">
        <v>601</v>
      </c>
      <c r="I22" s="129"/>
      <c r="J22" s="129"/>
      <c r="K22" s="129"/>
      <c r="L22" s="129"/>
      <c r="M22" s="129"/>
      <c r="N22" s="129"/>
    </row>
    <row r="23" spans="1:14" ht="70.5" customHeight="1">
      <c r="A23" s="28" t="s">
        <v>668</v>
      </c>
      <c r="B23" s="28" t="s">
        <v>556</v>
      </c>
      <c r="C23" s="132" t="s">
        <v>221</v>
      </c>
      <c r="D23" s="30">
        <v>2015</v>
      </c>
      <c r="E23" s="133">
        <v>2020</v>
      </c>
      <c r="F23" s="28" t="s">
        <v>597</v>
      </c>
      <c r="G23" s="134" t="s">
        <v>596</v>
      </c>
      <c r="H23" s="110" t="s">
        <v>602</v>
      </c>
      <c r="I23" s="129"/>
      <c r="J23" s="129"/>
      <c r="K23" s="129"/>
      <c r="L23" s="129"/>
      <c r="M23" s="129"/>
      <c r="N23" s="129"/>
    </row>
    <row r="24" spans="1:14" ht="69.75" customHeight="1">
      <c r="A24" s="28" t="s">
        <v>669</v>
      </c>
      <c r="B24" s="28" t="s">
        <v>557</v>
      </c>
      <c r="C24" s="132" t="s">
        <v>221</v>
      </c>
      <c r="D24" s="30">
        <v>2015</v>
      </c>
      <c r="E24" s="133">
        <v>2020</v>
      </c>
      <c r="F24" s="28" t="s">
        <v>598</v>
      </c>
      <c r="G24" s="134" t="s">
        <v>603</v>
      </c>
      <c r="H24" s="110" t="s">
        <v>601</v>
      </c>
      <c r="I24" s="129"/>
      <c r="J24" s="129"/>
      <c r="K24" s="129"/>
      <c r="L24" s="129"/>
      <c r="M24" s="129"/>
      <c r="N24" s="129"/>
    </row>
    <row r="25" spans="1:14" ht="69.75" customHeight="1">
      <c r="A25" s="28" t="s">
        <v>670</v>
      </c>
      <c r="B25" s="28" t="s">
        <v>550</v>
      </c>
      <c r="C25" s="132" t="s">
        <v>221</v>
      </c>
      <c r="D25" s="30">
        <v>2015</v>
      </c>
      <c r="E25" s="133">
        <v>2020</v>
      </c>
      <c r="F25" s="28" t="s">
        <v>599</v>
      </c>
      <c r="G25" s="134" t="s">
        <v>600</v>
      </c>
      <c r="H25" s="110" t="s">
        <v>601</v>
      </c>
      <c r="I25" s="129"/>
      <c r="J25" s="129"/>
      <c r="K25" s="129"/>
      <c r="L25" s="129"/>
      <c r="M25" s="129"/>
      <c r="N25" s="129"/>
    </row>
    <row r="26" spans="1:14" ht="69.75" customHeight="1">
      <c r="A26" s="28" t="s">
        <v>671</v>
      </c>
      <c r="B26" s="28" t="s">
        <v>551</v>
      </c>
      <c r="C26" s="132" t="s">
        <v>221</v>
      </c>
      <c r="D26" s="30">
        <v>2015</v>
      </c>
      <c r="E26" s="133">
        <v>2020</v>
      </c>
      <c r="F26" s="28" t="s">
        <v>605</v>
      </c>
      <c r="G26" s="134" t="s">
        <v>604</v>
      </c>
      <c r="H26" s="110" t="s">
        <v>601</v>
      </c>
      <c r="I26" s="129"/>
      <c r="J26" s="129"/>
      <c r="K26" s="129"/>
      <c r="L26" s="129"/>
      <c r="M26" s="129"/>
      <c r="N26" s="129"/>
    </row>
    <row r="27" spans="1:14" ht="81.75" customHeight="1">
      <c r="A27" s="28" t="s">
        <v>672</v>
      </c>
      <c r="B27" s="28" t="s">
        <v>552</v>
      </c>
      <c r="C27" s="132" t="s">
        <v>221</v>
      </c>
      <c r="D27" s="30">
        <v>2015</v>
      </c>
      <c r="E27" s="133">
        <v>2020</v>
      </c>
      <c r="F27" s="28" t="s">
        <v>606</v>
      </c>
      <c r="G27" s="134" t="s">
        <v>607</v>
      </c>
      <c r="H27" s="110" t="s">
        <v>602</v>
      </c>
      <c r="I27" s="129"/>
      <c r="J27" s="129"/>
      <c r="K27" s="129"/>
      <c r="L27" s="129"/>
      <c r="M27" s="129"/>
      <c r="N27" s="129"/>
    </row>
    <row r="28" spans="1:14" ht="22.95" customHeight="1">
      <c r="A28" s="184" t="s">
        <v>467</v>
      </c>
      <c r="B28" s="192"/>
      <c r="C28" s="192"/>
      <c r="D28" s="192"/>
      <c r="E28" s="192"/>
      <c r="F28" s="192"/>
      <c r="G28" s="192"/>
      <c r="H28" s="193"/>
      <c r="I28" s="129"/>
      <c r="J28" s="129"/>
      <c r="K28" s="129"/>
      <c r="L28" s="129"/>
      <c r="M28" s="129"/>
      <c r="N28" s="129"/>
    </row>
    <row r="29" spans="1:14" ht="65.25" customHeight="1">
      <c r="A29" s="28" t="s">
        <v>673</v>
      </c>
      <c r="B29" s="135" t="s">
        <v>561</v>
      </c>
      <c r="C29" s="132" t="s">
        <v>221</v>
      </c>
      <c r="D29" s="30">
        <v>2015</v>
      </c>
      <c r="E29" s="133">
        <v>2020</v>
      </c>
      <c r="F29" s="28" t="s">
        <v>608</v>
      </c>
      <c r="G29" s="134" t="s">
        <v>609</v>
      </c>
      <c r="H29" s="110" t="s">
        <v>610</v>
      </c>
      <c r="I29" s="129"/>
      <c r="J29" s="129"/>
      <c r="K29" s="129"/>
      <c r="L29" s="129"/>
      <c r="M29" s="129"/>
      <c r="N29" s="129"/>
    </row>
    <row r="30" spans="1:14" ht="69" customHeight="1">
      <c r="A30" s="28" t="s">
        <v>674</v>
      </c>
      <c r="B30" s="136" t="s">
        <v>558</v>
      </c>
      <c r="C30" s="132" t="s">
        <v>221</v>
      </c>
      <c r="D30" s="30">
        <v>2015</v>
      </c>
      <c r="E30" s="133">
        <v>2020</v>
      </c>
      <c r="F30" s="28" t="s">
        <v>611</v>
      </c>
      <c r="G30" s="134" t="s">
        <v>609</v>
      </c>
      <c r="H30" s="110" t="s">
        <v>610</v>
      </c>
      <c r="I30" s="129"/>
      <c r="J30" s="129"/>
      <c r="K30" s="129"/>
      <c r="L30" s="129"/>
      <c r="M30" s="129"/>
      <c r="N30" s="129"/>
    </row>
    <row r="31" spans="1:14" ht="111.75" customHeight="1">
      <c r="A31" s="28" t="s">
        <v>675</v>
      </c>
      <c r="B31" s="135" t="s">
        <v>562</v>
      </c>
      <c r="C31" s="132" t="s">
        <v>221</v>
      </c>
      <c r="D31" s="30">
        <v>2015</v>
      </c>
      <c r="E31" s="30">
        <v>2020</v>
      </c>
      <c r="F31" s="28" t="s">
        <v>613</v>
      </c>
      <c r="G31" s="134" t="s">
        <v>612</v>
      </c>
      <c r="H31" s="110" t="s">
        <v>617</v>
      </c>
      <c r="I31" s="129"/>
      <c r="J31" s="129"/>
      <c r="K31" s="129"/>
      <c r="L31" s="129"/>
      <c r="M31" s="129"/>
      <c r="N31" s="129"/>
    </row>
    <row r="32" spans="1:14" ht="74.25" customHeight="1">
      <c r="A32" s="28" t="s">
        <v>676</v>
      </c>
      <c r="B32" s="135" t="s">
        <v>559</v>
      </c>
      <c r="C32" s="132" t="s">
        <v>221</v>
      </c>
      <c r="D32" s="30">
        <v>2015</v>
      </c>
      <c r="E32" s="30">
        <v>2020</v>
      </c>
      <c r="F32" s="28" t="s">
        <v>614</v>
      </c>
      <c r="G32" s="73" t="s">
        <v>615</v>
      </c>
      <c r="H32" s="110" t="s">
        <v>610</v>
      </c>
      <c r="I32" s="129"/>
      <c r="J32" s="129"/>
      <c r="K32" s="129"/>
      <c r="L32" s="129"/>
      <c r="M32" s="129"/>
      <c r="N32" s="129"/>
    </row>
    <row r="33" spans="1:31" ht="86.25" customHeight="1">
      <c r="A33" s="28" t="s">
        <v>677</v>
      </c>
      <c r="B33" s="85" t="s">
        <v>563</v>
      </c>
      <c r="C33" s="132" t="s">
        <v>221</v>
      </c>
      <c r="D33" s="30">
        <v>2015</v>
      </c>
      <c r="E33" s="30">
        <v>2020</v>
      </c>
      <c r="F33" s="28" t="s">
        <v>616</v>
      </c>
      <c r="G33" s="73" t="s">
        <v>615</v>
      </c>
      <c r="H33" s="110" t="s">
        <v>617</v>
      </c>
      <c r="I33" s="129"/>
      <c r="J33" s="129"/>
      <c r="K33" s="129"/>
      <c r="L33" s="129"/>
      <c r="M33" s="129"/>
      <c r="N33" s="129"/>
    </row>
    <row r="34" spans="1:31" ht="122.25" customHeight="1">
      <c r="A34" s="28" t="s">
        <v>678</v>
      </c>
      <c r="B34" s="28" t="s">
        <v>560</v>
      </c>
      <c r="C34" s="132" t="s">
        <v>221</v>
      </c>
      <c r="D34" s="30">
        <v>2015</v>
      </c>
      <c r="E34" s="30">
        <v>2020</v>
      </c>
      <c r="F34" s="28" t="s">
        <v>618</v>
      </c>
      <c r="G34" s="134" t="s">
        <v>619</v>
      </c>
      <c r="H34" s="110" t="s">
        <v>617</v>
      </c>
      <c r="I34" s="129"/>
      <c r="J34" s="129"/>
      <c r="K34" s="129"/>
      <c r="L34" s="129"/>
      <c r="M34" s="129"/>
      <c r="N34" s="129"/>
    </row>
    <row r="35" spans="1:31" ht="66.75" customHeight="1">
      <c r="A35" s="28" t="s">
        <v>679</v>
      </c>
      <c r="B35" s="28" t="s">
        <v>646</v>
      </c>
      <c r="C35" s="132" t="s">
        <v>221</v>
      </c>
      <c r="D35" s="30">
        <v>2015</v>
      </c>
      <c r="E35" s="133">
        <v>2020</v>
      </c>
      <c r="F35" s="137" t="s">
        <v>620</v>
      </c>
      <c r="G35" s="134" t="s">
        <v>600</v>
      </c>
      <c r="H35" s="110" t="s">
        <v>610</v>
      </c>
      <c r="I35" s="129"/>
      <c r="J35" s="129"/>
      <c r="K35" s="129"/>
      <c r="L35" s="129"/>
      <c r="M35" s="129"/>
      <c r="N35" s="129"/>
    </row>
    <row r="36" spans="1:31" ht="339.75" customHeight="1">
      <c r="A36" s="28" t="s">
        <v>680</v>
      </c>
      <c r="B36" s="28" t="s">
        <v>681</v>
      </c>
      <c r="C36" s="132" t="s">
        <v>221</v>
      </c>
      <c r="D36" s="30">
        <v>2015</v>
      </c>
      <c r="E36" s="133">
        <v>2020</v>
      </c>
      <c r="F36" s="28" t="s">
        <v>622</v>
      </c>
      <c r="G36" s="134" t="s">
        <v>621</v>
      </c>
      <c r="H36" s="110" t="s">
        <v>617</v>
      </c>
      <c r="I36" s="129"/>
      <c r="J36" s="129"/>
      <c r="K36" s="129"/>
      <c r="L36" s="129"/>
      <c r="M36" s="129"/>
      <c r="N36" s="129"/>
    </row>
    <row r="37" spans="1:31" ht="21.6" customHeight="1">
      <c r="A37" s="218" t="s">
        <v>374</v>
      </c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AE37" s="47"/>
    </row>
    <row r="38" spans="1:31" ht="22.95" customHeight="1">
      <c r="A38" s="218" t="s">
        <v>361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AE38" s="47"/>
    </row>
    <row r="39" spans="1:31" ht="18.75" customHeight="1">
      <c r="A39" s="225" t="s">
        <v>155</v>
      </c>
      <c r="B39" s="225"/>
      <c r="C39" s="225"/>
      <c r="D39" s="225"/>
      <c r="E39" s="225"/>
      <c r="F39" s="225"/>
      <c r="G39" s="225"/>
      <c r="H39" s="225"/>
      <c r="I39" s="65"/>
      <c r="J39" s="62"/>
      <c r="K39" s="62"/>
      <c r="L39" s="62"/>
      <c r="M39" s="62"/>
      <c r="N39" s="62"/>
    </row>
    <row r="40" spans="1:31" ht="68.25" customHeight="1">
      <c r="A40" s="102" t="s">
        <v>424</v>
      </c>
      <c r="B40" s="102" t="s">
        <v>564</v>
      </c>
      <c r="C40" s="102" t="s">
        <v>140</v>
      </c>
      <c r="D40" s="124">
        <v>2017</v>
      </c>
      <c r="E40" s="99">
        <v>2020</v>
      </c>
      <c r="F40" s="66" t="s">
        <v>425</v>
      </c>
      <c r="G40" s="67" t="s">
        <v>426</v>
      </c>
      <c r="H40" s="68" t="s">
        <v>684</v>
      </c>
      <c r="I40" s="69"/>
      <c r="J40" s="55"/>
      <c r="K40" s="55"/>
      <c r="L40" s="55"/>
      <c r="M40" s="55"/>
      <c r="N40" s="55"/>
    </row>
    <row r="41" spans="1:31" ht="66.75" customHeight="1">
      <c r="A41" s="29" t="s">
        <v>427</v>
      </c>
      <c r="B41" s="29" t="s">
        <v>565</v>
      </c>
      <c r="C41" s="100" t="s">
        <v>221</v>
      </c>
      <c r="D41" s="130">
        <v>2014</v>
      </c>
      <c r="E41" s="64">
        <v>2020</v>
      </c>
      <c r="F41" s="18" t="s">
        <v>428</v>
      </c>
      <c r="G41" s="70" t="s">
        <v>426</v>
      </c>
      <c r="H41" s="23" t="s">
        <v>17</v>
      </c>
      <c r="I41" s="69"/>
      <c r="J41" s="55"/>
      <c r="K41" s="55"/>
      <c r="L41" s="55"/>
      <c r="M41" s="55"/>
      <c r="N41" s="55"/>
    </row>
    <row r="42" spans="1:31" ht="99" customHeight="1">
      <c r="A42" s="29" t="s">
        <v>429</v>
      </c>
      <c r="B42" s="103" t="s">
        <v>568</v>
      </c>
      <c r="C42" s="29" t="s">
        <v>221</v>
      </c>
      <c r="D42" s="71">
        <v>2014</v>
      </c>
      <c r="E42" s="64">
        <v>2020</v>
      </c>
      <c r="F42" s="18" t="s">
        <v>425</v>
      </c>
      <c r="G42" s="70" t="s">
        <v>426</v>
      </c>
      <c r="H42" s="23" t="s">
        <v>18</v>
      </c>
      <c r="I42" s="69"/>
      <c r="J42" s="55"/>
      <c r="K42" s="55"/>
      <c r="L42" s="55"/>
      <c r="M42" s="55"/>
      <c r="N42" s="55"/>
    </row>
    <row r="43" spans="1:31" ht="77.25" customHeight="1">
      <c r="A43" s="29" t="s">
        <v>430</v>
      </c>
      <c r="B43" s="29" t="s">
        <v>682</v>
      </c>
      <c r="C43" s="101" t="s">
        <v>221</v>
      </c>
      <c r="D43" s="130">
        <v>2014</v>
      </c>
      <c r="E43" s="64">
        <v>2020</v>
      </c>
      <c r="F43" s="73" t="s">
        <v>683</v>
      </c>
      <c r="G43" s="134" t="s">
        <v>529</v>
      </c>
      <c r="H43" s="108" t="s">
        <v>25</v>
      </c>
      <c r="I43" s="69"/>
      <c r="J43" s="55"/>
      <c r="K43" s="55"/>
      <c r="L43" s="55"/>
      <c r="M43" s="55"/>
      <c r="N43" s="55"/>
    </row>
    <row r="44" spans="1:31" ht="13.5" customHeight="1">
      <c r="A44" s="184" t="s">
        <v>206</v>
      </c>
      <c r="B44" s="194"/>
      <c r="C44" s="194"/>
      <c r="D44" s="194"/>
      <c r="E44" s="194"/>
      <c r="F44" s="194"/>
      <c r="G44" s="195"/>
      <c r="H44" s="29"/>
      <c r="I44" s="69"/>
      <c r="J44" s="55"/>
      <c r="K44" s="55"/>
      <c r="L44" s="55"/>
      <c r="M44" s="55"/>
      <c r="N44" s="55"/>
    </row>
    <row r="45" spans="1:31" ht="64.5" customHeight="1">
      <c r="A45" s="29" t="s">
        <v>431</v>
      </c>
      <c r="B45" s="18" t="s">
        <v>566</v>
      </c>
      <c r="C45" s="32" t="s">
        <v>221</v>
      </c>
      <c r="D45" s="130">
        <v>2017</v>
      </c>
      <c r="E45" s="130">
        <v>2020</v>
      </c>
      <c r="F45" s="29" t="s">
        <v>133</v>
      </c>
      <c r="G45" s="29" t="s">
        <v>432</v>
      </c>
      <c r="H45" s="23" t="s">
        <v>30</v>
      </c>
      <c r="I45" s="69"/>
      <c r="J45" s="55"/>
      <c r="K45" s="55"/>
      <c r="L45" s="55"/>
      <c r="M45" s="55"/>
      <c r="N45" s="55"/>
    </row>
    <row r="46" spans="1:31" ht="71.25" customHeight="1">
      <c r="A46" s="29" t="s">
        <v>433</v>
      </c>
      <c r="B46" s="18" t="s">
        <v>567</v>
      </c>
      <c r="C46" s="32" t="s">
        <v>221</v>
      </c>
      <c r="D46" s="130">
        <v>2017</v>
      </c>
      <c r="E46" s="130">
        <v>2020</v>
      </c>
      <c r="F46" s="29" t="s">
        <v>434</v>
      </c>
      <c r="G46" s="29" t="s">
        <v>435</v>
      </c>
      <c r="H46" s="23" t="s">
        <v>33</v>
      </c>
      <c r="I46" s="69"/>
      <c r="J46" s="55"/>
      <c r="K46" s="55"/>
      <c r="L46" s="55"/>
      <c r="M46" s="55"/>
      <c r="N46" s="55"/>
    </row>
    <row r="47" spans="1:31" ht="16.5" customHeight="1">
      <c r="A47" s="196" t="s">
        <v>189</v>
      </c>
      <c r="B47" s="228"/>
      <c r="C47" s="228"/>
      <c r="D47" s="228"/>
      <c r="E47" s="228"/>
      <c r="F47" s="228"/>
      <c r="G47" s="228"/>
      <c r="H47" s="229"/>
      <c r="I47" s="69"/>
      <c r="J47" s="55"/>
      <c r="K47" s="55"/>
      <c r="L47" s="55"/>
      <c r="M47" s="55"/>
      <c r="N47" s="55"/>
    </row>
    <row r="48" spans="1:31" ht="69" customHeight="1">
      <c r="A48" s="29" t="s">
        <v>436</v>
      </c>
      <c r="B48" s="18" t="s">
        <v>570</v>
      </c>
      <c r="C48" s="32" t="s">
        <v>140</v>
      </c>
      <c r="D48" s="130">
        <v>2017</v>
      </c>
      <c r="E48" s="130">
        <v>2020</v>
      </c>
      <c r="F48" s="29" t="s">
        <v>437</v>
      </c>
      <c r="G48" s="29" t="s">
        <v>438</v>
      </c>
      <c r="H48" s="23" t="s">
        <v>498</v>
      </c>
      <c r="I48" s="69"/>
      <c r="J48" s="55"/>
      <c r="K48" s="55"/>
      <c r="L48" s="55"/>
      <c r="M48" s="55"/>
      <c r="N48" s="55"/>
    </row>
    <row r="49" spans="1:14" ht="137.25" customHeight="1">
      <c r="A49" s="29" t="s">
        <v>439</v>
      </c>
      <c r="B49" s="32" t="s">
        <v>571</v>
      </c>
      <c r="C49" s="32" t="s">
        <v>221</v>
      </c>
      <c r="D49" s="130">
        <v>2017</v>
      </c>
      <c r="E49" s="130">
        <v>2020</v>
      </c>
      <c r="F49" s="29" t="s">
        <v>440</v>
      </c>
      <c r="G49" s="29" t="s">
        <v>441</v>
      </c>
      <c r="H49" s="23" t="s">
        <v>455</v>
      </c>
      <c r="I49" s="69"/>
      <c r="J49" s="55"/>
      <c r="K49" s="55"/>
      <c r="L49" s="55"/>
      <c r="M49" s="55"/>
      <c r="N49" s="55"/>
    </row>
    <row r="50" spans="1:14" ht="67.5" customHeight="1">
      <c r="A50" s="29" t="s">
        <v>442</v>
      </c>
      <c r="B50" s="32" t="s">
        <v>572</v>
      </c>
      <c r="C50" s="32" t="s">
        <v>221</v>
      </c>
      <c r="D50" s="130">
        <v>2017</v>
      </c>
      <c r="E50" s="130">
        <v>2020</v>
      </c>
      <c r="F50" s="29" t="s">
        <v>444</v>
      </c>
      <c r="G50" s="29" t="s">
        <v>443</v>
      </c>
      <c r="H50" s="23" t="s">
        <v>34</v>
      </c>
      <c r="I50" s="69"/>
      <c r="J50" s="55"/>
      <c r="K50" s="55"/>
      <c r="L50" s="55"/>
      <c r="M50" s="55"/>
      <c r="N50" s="55"/>
    </row>
    <row r="51" spans="1:14" ht="91.5" customHeight="1">
      <c r="A51" s="29" t="s">
        <v>249</v>
      </c>
      <c r="B51" s="18" t="s">
        <v>573</v>
      </c>
      <c r="C51" s="32" t="s">
        <v>221</v>
      </c>
      <c r="D51" s="130">
        <v>2017</v>
      </c>
      <c r="E51" s="130">
        <v>2020</v>
      </c>
      <c r="F51" s="29" t="s">
        <v>447</v>
      </c>
      <c r="G51" s="29" t="s">
        <v>446</v>
      </c>
      <c r="H51" s="23" t="s">
        <v>499</v>
      </c>
      <c r="I51" s="69"/>
      <c r="J51" s="55"/>
      <c r="K51" s="55"/>
      <c r="L51" s="55"/>
      <c r="M51" s="55"/>
      <c r="N51" s="55"/>
    </row>
    <row r="52" spans="1:14" ht="90.75" customHeight="1">
      <c r="A52" s="29" t="s">
        <v>445</v>
      </c>
      <c r="B52" s="18" t="s">
        <v>574</v>
      </c>
      <c r="C52" s="29" t="s">
        <v>140</v>
      </c>
      <c r="D52" s="130">
        <v>2017</v>
      </c>
      <c r="E52" s="130">
        <v>2020</v>
      </c>
      <c r="F52" s="29" t="s">
        <v>3</v>
      </c>
      <c r="G52" s="29" t="s">
        <v>4</v>
      </c>
      <c r="H52" s="23" t="s">
        <v>500</v>
      </c>
      <c r="I52" s="69"/>
      <c r="J52" s="55"/>
      <c r="K52" s="55"/>
      <c r="L52" s="55"/>
      <c r="M52" s="55"/>
      <c r="N52" s="55"/>
    </row>
    <row r="53" spans="1:14" ht="105" customHeight="1">
      <c r="A53" s="29" t="s">
        <v>5</v>
      </c>
      <c r="B53" s="18" t="s">
        <v>575</v>
      </c>
      <c r="C53" s="29" t="s">
        <v>140</v>
      </c>
      <c r="D53" s="130">
        <v>2017</v>
      </c>
      <c r="E53" s="130">
        <v>2020</v>
      </c>
      <c r="F53" s="29" t="s">
        <v>6</v>
      </c>
      <c r="G53" s="29" t="s">
        <v>7</v>
      </c>
      <c r="H53" s="23" t="s">
        <v>501</v>
      </c>
      <c r="I53" s="69"/>
      <c r="J53" s="55"/>
      <c r="K53" s="55"/>
      <c r="L53" s="55"/>
      <c r="M53" s="55"/>
      <c r="N53" s="55"/>
    </row>
    <row r="54" spans="1:14" ht="66.75" customHeight="1">
      <c r="A54" s="29" t="s">
        <v>8</v>
      </c>
      <c r="B54" s="18" t="s">
        <v>576</v>
      </c>
      <c r="C54" s="32" t="s">
        <v>221</v>
      </c>
      <c r="D54" s="130">
        <v>2017</v>
      </c>
      <c r="E54" s="130">
        <v>2020</v>
      </c>
      <c r="F54" s="29" t="s">
        <v>9</v>
      </c>
      <c r="G54" s="29" t="s">
        <v>10</v>
      </c>
      <c r="H54" s="23" t="s">
        <v>502</v>
      </c>
      <c r="I54" s="69"/>
      <c r="J54" s="55"/>
      <c r="K54" s="55"/>
      <c r="L54" s="55"/>
      <c r="M54" s="55"/>
      <c r="N54" s="55"/>
    </row>
    <row r="55" spans="1:14" ht="102" customHeight="1">
      <c r="A55" s="29" t="s">
        <v>11</v>
      </c>
      <c r="B55" s="23" t="s">
        <v>685</v>
      </c>
      <c r="C55" s="32" t="s">
        <v>221</v>
      </c>
      <c r="D55" s="130">
        <v>2017</v>
      </c>
      <c r="E55" s="130">
        <v>2020</v>
      </c>
      <c r="F55" s="29" t="s">
        <v>12</v>
      </c>
      <c r="G55" s="29" t="s">
        <v>13</v>
      </c>
      <c r="H55" s="23" t="s">
        <v>456</v>
      </c>
      <c r="I55" s="69"/>
      <c r="J55" s="55"/>
      <c r="K55" s="55"/>
      <c r="L55" s="55"/>
      <c r="M55" s="55"/>
      <c r="N55" s="55"/>
    </row>
    <row r="56" spans="1:14" ht="23.4" customHeight="1">
      <c r="A56" s="238" t="s">
        <v>369</v>
      </c>
      <c r="B56" s="239"/>
      <c r="C56" s="239"/>
      <c r="D56" s="239"/>
      <c r="E56" s="239"/>
      <c r="F56" s="239"/>
      <c r="G56" s="239"/>
      <c r="H56" s="240"/>
      <c r="I56" s="69"/>
      <c r="J56" s="55"/>
      <c r="K56" s="55"/>
      <c r="L56" s="55"/>
      <c r="M56" s="55"/>
      <c r="N56" s="55"/>
    </row>
    <row r="57" spans="1:14" ht="25.95" customHeight="1">
      <c r="A57" s="232" t="s">
        <v>370</v>
      </c>
      <c r="B57" s="228"/>
      <c r="C57" s="228"/>
      <c r="D57" s="228"/>
      <c r="E57" s="228"/>
      <c r="F57" s="228"/>
      <c r="G57" s="228"/>
      <c r="H57" s="229"/>
      <c r="I57" s="69"/>
      <c r="J57" s="55"/>
      <c r="K57" s="55"/>
      <c r="L57" s="55"/>
      <c r="M57" s="55"/>
      <c r="N57" s="55"/>
    </row>
    <row r="58" spans="1:14" ht="24" customHeight="1">
      <c r="A58" s="232" t="s">
        <v>175</v>
      </c>
      <c r="B58" s="228"/>
      <c r="C58" s="228"/>
      <c r="D58" s="228"/>
      <c r="E58" s="228"/>
      <c r="F58" s="228"/>
      <c r="G58" s="228"/>
      <c r="H58" s="229"/>
      <c r="I58" s="69"/>
      <c r="J58" s="55"/>
      <c r="K58" s="55"/>
      <c r="L58" s="55"/>
      <c r="M58" s="55"/>
      <c r="N58" s="55"/>
    </row>
    <row r="59" spans="1:14" ht="95.25" customHeight="1">
      <c r="A59" s="28" t="s">
        <v>14</v>
      </c>
      <c r="B59" s="29" t="s">
        <v>577</v>
      </c>
      <c r="C59" s="100" t="s">
        <v>221</v>
      </c>
      <c r="D59" s="130">
        <v>2014</v>
      </c>
      <c r="E59" s="130">
        <v>2020</v>
      </c>
      <c r="F59" s="18" t="s">
        <v>15</v>
      </c>
      <c r="G59" s="18" t="s">
        <v>16</v>
      </c>
      <c r="H59" s="23" t="s">
        <v>503</v>
      </c>
      <c r="I59" s="69"/>
      <c r="J59" s="55"/>
      <c r="K59" s="55"/>
      <c r="L59" s="55"/>
      <c r="M59" s="55"/>
      <c r="N59" s="55"/>
    </row>
    <row r="60" spans="1:14" ht="146.25" customHeight="1">
      <c r="A60" s="28" t="s">
        <v>19</v>
      </c>
      <c r="B60" s="23" t="s">
        <v>578</v>
      </c>
      <c r="C60" s="18" t="s">
        <v>221</v>
      </c>
      <c r="D60" s="130">
        <v>2014</v>
      </c>
      <c r="E60" s="130">
        <v>2020</v>
      </c>
      <c r="F60" s="18" t="s">
        <v>20</v>
      </c>
      <c r="G60" s="18" t="s">
        <v>21</v>
      </c>
      <c r="H60" s="23" t="s">
        <v>504</v>
      </c>
      <c r="I60" s="69"/>
      <c r="J60" s="55"/>
      <c r="K60" s="55"/>
      <c r="L60" s="55"/>
      <c r="M60" s="55"/>
      <c r="N60" s="55"/>
    </row>
    <row r="61" spans="1:14" ht="288" customHeight="1">
      <c r="A61" s="28" t="s">
        <v>22</v>
      </c>
      <c r="B61" s="72" t="s">
        <v>23</v>
      </c>
      <c r="C61" s="18" t="s">
        <v>221</v>
      </c>
      <c r="D61" s="130">
        <v>2014</v>
      </c>
      <c r="E61" s="130">
        <v>2020</v>
      </c>
      <c r="F61" s="18" t="s">
        <v>24</v>
      </c>
      <c r="G61" s="73" t="s">
        <v>26</v>
      </c>
      <c r="H61" s="23" t="s">
        <v>505</v>
      </c>
      <c r="I61" s="69"/>
      <c r="J61" s="55"/>
      <c r="K61" s="55"/>
      <c r="L61" s="55"/>
      <c r="M61" s="55"/>
      <c r="N61" s="55"/>
    </row>
    <row r="62" spans="1:14" ht="122.4" customHeight="1">
      <c r="A62" s="28" t="s">
        <v>27</v>
      </c>
      <c r="B62" s="74" t="s">
        <v>579</v>
      </c>
      <c r="C62" s="18" t="s">
        <v>221</v>
      </c>
      <c r="D62" s="130">
        <v>2014</v>
      </c>
      <c r="E62" s="130">
        <v>2020</v>
      </c>
      <c r="F62" s="18" t="s">
        <v>28</v>
      </c>
      <c r="G62" s="18" t="s">
        <v>29</v>
      </c>
      <c r="H62" s="23" t="s">
        <v>506</v>
      </c>
      <c r="I62" s="55"/>
      <c r="J62" s="55"/>
      <c r="K62" s="55"/>
      <c r="L62" s="55"/>
      <c r="M62" s="55"/>
      <c r="N62" s="55"/>
    </row>
    <row r="63" spans="1:14" s="1" customFormat="1" ht="22.95" customHeight="1">
      <c r="A63" s="236" t="s">
        <v>332</v>
      </c>
      <c r="B63" s="236"/>
      <c r="C63" s="236"/>
      <c r="D63" s="236"/>
      <c r="E63" s="236"/>
      <c r="F63" s="236"/>
      <c r="G63" s="236"/>
      <c r="H63" s="237"/>
      <c r="I63" s="69"/>
      <c r="J63" s="69"/>
      <c r="K63" s="69"/>
      <c r="L63" s="69"/>
      <c r="M63" s="69"/>
      <c r="N63" s="69"/>
    </row>
    <row r="64" spans="1:14" ht="158.25" customHeight="1">
      <c r="A64" s="28" t="s">
        <v>31</v>
      </c>
      <c r="B64" s="28" t="s">
        <v>580</v>
      </c>
      <c r="C64" s="29" t="s">
        <v>221</v>
      </c>
      <c r="D64" s="130"/>
      <c r="E64" s="130"/>
      <c r="F64" s="18" t="s">
        <v>134</v>
      </c>
      <c r="G64" s="18" t="s">
        <v>32</v>
      </c>
      <c r="H64" s="23" t="s">
        <v>507</v>
      </c>
      <c r="I64" s="55"/>
      <c r="J64" s="55"/>
      <c r="K64" s="55"/>
      <c r="L64" s="55"/>
      <c r="M64" s="55"/>
      <c r="N64" s="55"/>
    </row>
    <row r="65" spans="1:14" s="1" customFormat="1" ht="130.94999999999999" customHeight="1">
      <c r="A65" s="28" t="s">
        <v>35</v>
      </c>
      <c r="B65" s="72" t="s">
        <v>581</v>
      </c>
      <c r="C65" s="18" t="s">
        <v>221</v>
      </c>
      <c r="D65" s="130">
        <v>2014</v>
      </c>
      <c r="E65" s="130">
        <v>2020</v>
      </c>
      <c r="F65" s="18" t="s">
        <v>36</v>
      </c>
      <c r="G65" s="18" t="s">
        <v>135</v>
      </c>
      <c r="H65" s="23" t="s">
        <v>457</v>
      </c>
      <c r="I65" s="69"/>
      <c r="J65" s="69"/>
      <c r="K65" s="69"/>
      <c r="L65" s="69"/>
      <c r="M65" s="69"/>
      <c r="N65" s="69"/>
    </row>
    <row r="66" spans="1:14" ht="121.5" customHeight="1">
      <c r="A66" s="28" t="s">
        <v>37</v>
      </c>
      <c r="B66" s="29" t="s">
        <v>582</v>
      </c>
      <c r="C66" s="18" t="s">
        <v>221</v>
      </c>
      <c r="D66" s="130">
        <v>2014</v>
      </c>
      <c r="E66" s="130">
        <v>2020</v>
      </c>
      <c r="F66" s="18" t="s">
        <v>136</v>
      </c>
      <c r="G66" s="18" t="s">
        <v>38</v>
      </c>
      <c r="H66" s="23" t="s">
        <v>508</v>
      </c>
      <c r="I66" s="55"/>
      <c r="J66" s="55"/>
      <c r="K66" s="55"/>
      <c r="L66" s="55"/>
      <c r="M66" s="55"/>
      <c r="N66" s="55"/>
    </row>
    <row r="67" spans="1:14" ht="21.75" customHeight="1">
      <c r="A67" s="233" t="s">
        <v>39</v>
      </c>
      <c r="B67" s="234"/>
      <c r="C67" s="234"/>
      <c r="D67" s="234"/>
      <c r="E67" s="234"/>
      <c r="F67" s="234"/>
      <c r="G67" s="234"/>
      <c r="H67" s="235"/>
      <c r="I67" s="55"/>
      <c r="J67" s="55"/>
      <c r="K67" s="55"/>
      <c r="L67" s="55"/>
      <c r="M67" s="55"/>
      <c r="N67" s="55"/>
    </row>
    <row r="68" spans="1:14" s="17" customFormat="1" ht="87" customHeight="1">
      <c r="A68" s="28" t="s">
        <v>40</v>
      </c>
      <c r="B68" s="29" t="s">
        <v>583</v>
      </c>
      <c r="C68" s="18" t="s">
        <v>221</v>
      </c>
      <c r="D68" s="123">
        <v>2014</v>
      </c>
      <c r="E68" s="123">
        <v>2020</v>
      </c>
      <c r="F68" s="75" t="s">
        <v>41</v>
      </c>
      <c r="G68" s="75" t="s">
        <v>42</v>
      </c>
      <c r="H68" s="23" t="s">
        <v>509</v>
      </c>
      <c r="I68" s="76"/>
      <c r="J68" s="76"/>
      <c r="K68" s="76"/>
      <c r="L68" s="76"/>
      <c r="M68" s="76"/>
      <c r="N68" s="76"/>
    </row>
    <row r="69" spans="1:14" s="17" customFormat="1" ht="17.25" customHeight="1">
      <c r="A69" s="234" t="s">
        <v>158</v>
      </c>
      <c r="B69" s="234"/>
      <c r="C69" s="234"/>
      <c r="D69" s="234"/>
      <c r="E69" s="234"/>
      <c r="F69" s="234"/>
      <c r="G69" s="234"/>
      <c r="H69" s="235"/>
      <c r="I69" s="76"/>
      <c r="J69" s="76"/>
      <c r="K69" s="76"/>
      <c r="L69" s="76"/>
      <c r="M69" s="76"/>
      <c r="N69" s="76"/>
    </row>
    <row r="70" spans="1:14" s="1" customFormat="1" ht="135.75" customHeight="1">
      <c r="A70" s="28" t="s">
        <v>43</v>
      </c>
      <c r="B70" s="29" t="s">
        <v>584</v>
      </c>
      <c r="C70" s="18" t="s">
        <v>221</v>
      </c>
      <c r="D70" s="123">
        <v>2014</v>
      </c>
      <c r="E70" s="123">
        <v>2020</v>
      </c>
      <c r="F70" s="75" t="s">
        <v>44</v>
      </c>
      <c r="G70" s="75" t="s">
        <v>45</v>
      </c>
      <c r="H70" s="23" t="s">
        <v>510</v>
      </c>
      <c r="I70" s="69"/>
      <c r="J70" s="69"/>
      <c r="K70" s="69"/>
      <c r="L70" s="69"/>
      <c r="M70" s="69"/>
      <c r="N70" s="69"/>
    </row>
    <row r="71" spans="1:14" s="1" customFormat="1" ht="71.25" customHeight="1">
      <c r="A71" s="28" t="s">
        <v>48</v>
      </c>
      <c r="B71" s="29" t="s">
        <v>585</v>
      </c>
      <c r="C71" s="18" t="s">
        <v>221</v>
      </c>
      <c r="D71" s="130">
        <v>2014</v>
      </c>
      <c r="E71" s="130">
        <v>2020</v>
      </c>
      <c r="F71" s="18" t="s">
        <v>47</v>
      </c>
      <c r="G71" s="18" t="s">
        <v>46</v>
      </c>
      <c r="H71" s="23" t="s">
        <v>511</v>
      </c>
      <c r="I71" s="69"/>
      <c r="J71" s="69"/>
      <c r="K71" s="69"/>
      <c r="L71" s="69"/>
      <c r="M71" s="69"/>
      <c r="N71" s="69"/>
    </row>
    <row r="72" spans="1:14" ht="17.399999999999999" customHeight="1">
      <c r="A72" s="241" t="s">
        <v>343</v>
      </c>
      <c r="B72" s="239"/>
      <c r="C72" s="239"/>
      <c r="D72" s="239"/>
      <c r="E72" s="239"/>
      <c r="F72" s="239"/>
      <c r="G72" s="239"/>
      <c r="H72" s="242"/>
      <c r="I72" s="55"/>
      <c r="J72" s="55"/>
      <c r="K72" s="55"/>
      <c r="L72" s="55"/>
      <c r="M72" s="55"/>
      <c r="N72" s="55"/>
    </row>
    <row r="73" spans="1:14" ht="18" customHeight="1">
      <c r="A73" s="207" t="s">
        <v>244</v>
      </c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9"/>
    </row>
    <row r="74" spans="1:14" ht="16.95" customHeight="1">
      <c r="A74" s="196" t="s">
        <v>156</v>
      </c>
      <c r="B74" s="228"/>
      <c r="C74" s="228"/>
      <c r="D74" s="228"/>
      <c r="E74" s="228"/>
      <c r="F74" s="228"/>
      <c r="G74" s="228"/>
      <c r="H74" s="229"/>
      <c r="I74" s="55"/>
      <c r="J74" s="55"/>
      <c r="K74" s="55"/>
      <c r="L74" s="55"/>
      <c r="M74" s="55"/>
      <c r="N74" s="55"/>
    </row>
    <row r="75" spans="1:14" ht="142.5" customHeight="1">
      <c r="A75" s="29" t="s">
        <v>49</v>
      </c>
      <c r="B75" s="29" t="s">
        <v>586</v>
      </c>
      <c r="C75" s="18" t="s">
        <v>221</v>
      </c>
      <c r="D75" s="130">
        <v>2014</v>
      </c>
      <c r="E75" s="130">
        <v>2020</v>
      </c>
      <c r="F75" s="23" t="s">
        <v>50</v>
      </c>
      <c r="G75" s="23" t="s">
        <v>51</v>
      </c>
      <c r="H75" s="23" t="s">
        <v>512</v>
      </c>
      <c r="I75" s="55"/>
      <c r="J75" s="55"/>
      <c r="K75" s="55"/>
      <c r="L75" s="55"/>
      <c r="M75" s="55"/>
      <c r="N75" s="55"/>
    </row>
    <row r="76" spans="1:14" ht="65.25" customHeight="1">
      <c r="A76" s="29" t="s">
        <v>52</v>
      </c>
      <c r="B76" s="29" t="s">
        <v>587</v>
      </c>
      <c r="C76" s="18" t="s">
        <v>221</v>
      </c>
      <c r="D76" s="130">
        <v>2014</v>
      </c>
      <c r="E76" s="130">
        <v>2020</v>
      </c>
      <c r="F76" s="23" t="s">
        <v>53</v>
      </c>
      <c r="G76" s="23" t="s">
        <v>54</v>
      </c>
      <c r="H76" s="23" t="s">
        <v>513</v>
      </c>
      <c r="I76" s="55"/>
      <c r="J76" s="55"/>
      <c r="K76" s="55"/>
      <c r="L76" s="55"/>
      <c r="M76" s="55"/>
      <c r="N76" s="55"/>
    </row>
    <row r="77" spans="1:14" ht="16.95" customHeight="1">
      <c r="A77" s="196" t="s">
        <v>55</v>
      </c>
      <c r="B77" s="228"/>
      <c r="C77" s="228"/>
      <c r="D77" s="228"/>
      <c r="E77" s="228"/>
      <c r="F77" s="228"/>
      <c r="G77" s="228"/>
      <c r="H77" s="229"/>
      <c r="I77" s="55"/>
      <c r="J77" s="55"/>
      <c r="K77" s="55"/>
      <c r="L77" s="55"/>
      <c r="M77" s="55"/>
      <c r="N77" s="55"/>
    </row>
    <row r="78" spans="1:14" ht="225" customHeight="1">
      <c r="A78" s="29" t="s">
        <v>56</v>
      </c>
      <c r="B78" s="23" t="s">
        <v>588</v>
      </c>
      <c r="C78" s="18" t="s">
        <v>221</v>
      </c>
      <c r="D78" s="130">
        <v>2014</v>
      </c>
      <c r="E78" s="130">
        <v>2020</v>
      </c>
      <c r="F78" s="23" t="s">
        <v>57</v>
      </c>
      <c r="G78" s="23" t="s">
        <v>58</v>
      </c>
      <c r="H78" s="23" t="s">
        <v>514</v>
      </c>
      <c r="I78" s="55"/>
      <c r="J78" s="55"/>
      <c r="K78" s="55"/>
      <c r="L78" s="55"/>
      <c r="M78" s="55"/>
      <c r="N78" s="55"/>
    </row>
    <row r="79" spans="1:14" ht="118.5" customHeight="1">
      <c r="A79" s="29" t="s">
        <v>59</v>
      </c>
      <c r="B79" s="23" t="s">
        <v>589</v>
      </c>
      <c r="C79" s="18" t="s">
        <v>221</v>
      </c>
      <c r="D79" s="130">
        <v>2014</v>
      </c>
      <c r="E79" s="130">
        <v>2020</v>
      </c>
      <c r="F79" s="230" t="s">
        <v>60</v>
      </c>
      <c r="G79" s="230" t="s">
        <v>61</v>
      </c>
      <c r="H79" s="23" t="s">
        <v>515</v>
      </c>
      <c r="I79" s="55"/>
      <c r="J79" s="55"/>
      <c r="K79" s="55"/>
      <c r="L79" s="55"/>
      <c r="M79" s="55"/>
      <c r="N79" s="55"/>
    </row>
    <row r="80" spans="1:14" ht="65.25" customHeight="1">
      <c r="A80" s="29" t="s">
        <v>62</v>
      </c>
      <c r="B80" s="23" t="s">
        <v>590</v>
      </c>
      <c r="C80" s="18" t="s">
        <v>221</v>
      </c>
      <c r="D80" s="130">
        <v>2014</v>
      </c>
      <c r="E80" s="130">
        <v>2020</v>
      </c>
      <c r="F80" s="231"/>
      <c r="G80" s="231"/>
      <c r="H80" s="23" t="s">
        <v>516</v>
      </c>
      <c r="I80" s="55"/>
      <c r="J80" s="55"/>
      <c r="K80" s="55"/>
      <c r="L80" s="55"/>
      <c r="M80" s="55"/>
      <c r="N80" s="55"/>
    </row>
    <row r="81" spans="1:14" ht="15" customHeight="1">
      <c r="A81" s="196" t="s">
        <v>188</v>
      </c>
      <c r="B81" s="228"/>
      <c r="C81" s="228"/>
      <c r="D81" s="228"/>
      <c r="E81" s="228"/>
      <c r="F81" s="228"/>
      <c r="G81" s="228"/>
      <c r="H81" s="229"/>
      <c r="I81" s="55"/>
      <c r="J81" s="55"/>
      <c r="K81" s="55"/>
      <c r="L81" s="55"/>
      <c r="M81" s="55"/>
      <c r="N81" s="55"/>
    </row>
    <row r="82" spans="1:14" ht="145.5" customHeight="1">
      <c r="A82" s="29" t="s">
        <v>63</v>
      </c>
      <c r="B82" s="23" t="s">
        <v>591</v>
      </c>
      <c r="C82" s="18" t="s">
        <v>221</v>
      </c>
      <c r="D82" s="130">
        <v>2014</v>
      </c>
      <c r="E82" s="130">
        <v>2020</v>
      </c>
      <c r="F82" s="23" t="s">
        <v>64</v>
      </c>
      <c r="G82" s="23" t="s">
        <v>65</v>
      </c>
      <c r="H82" s="23" t="s">
        <v>517</v>
      </c>
      <c r="I82" s="55"/>
      <c r="J82" s="55"/>
      <c r="K82" s="55"/>
      <c r="L82" s="55"/>
      <c r="M82" s="55"/>
      <c r="N82" s="55"/>
    </row>
    <row r="83" spans="1:14" ht="18" customHeight="1">
      <c r="A83" s="196" t="s">
        <v>240</v>
      </c>
      <c r="B83" s="228"/>
      <c r="C83" s="228"/>
      <c r="D83" s="228"/>
      <c r="E83" s="228"/>
      <c r="F83" s="228"/>
      <c r="G83" s="228"/>
      <c r="H83" s="229"/>
      <c r="I83" s="55"/>
      <c r="J83" s="55"/>
      <c r="K83" s="55"/>
      <c r="L83" s="55"/>
      <c r="M83" s="55"/>
      <c r="N83" s="55"/>
    </row>
    <row r="84" spans="1:14" ht="142.5" customHeight="1">
      <c r="A84" s="29" t="s">
        <v>66</v>
      </c>
      <c r="B84" s="23" t="s">
        <v>592</v>
      </c>
      <c r="C84" s="18" t="s">
        <v>221</v>
      </c>
      <c r="D84" s="130">
        <v>2014</v>
      </c>
      <c r="E84" s="130">
        <v>2020</v>
      </c>
      <c r="F84" s="18" t="s">
        <v>68</v>
      </c>
      <c r="G84" s="18" t="s">
        <v>67</v>
      </c>
      <c r="H84" s="23" t="s">
        <v>518</v>
      </c>
      <c r="I84" s="55"/>
      <c r="J84" s="55"/>
      <c r="K84" s="55"/>
      <c r="L84" s="55"/>
      <c r="M84" s="55"/>
      <c r="N84" s="55"/>
    </row>
    <row r="85" spans="1:14" ht="125.25" customHeight="1">
      <c r="A85" s="29" t="s">
        <v>69</v>
      </c>
      <c r="B85" s="23" t="s">
        <v>593</v>
      </c>
      <c r="C85" s="18" t="s">
        <v>221</v>
      </c>
      <c r="D85" s="130">
        <v>2014</v>
      </c>
      <c r="E85" s="130">
        <v>2020</v>
      </c>
      <c r="F85" s="18" t="s">
        <v>70</v>
      </c>
      <c r="G85" s="18" t="s">
        <v>71</v>
      </c>
      <c r="H85" s="23" t="s">
        <v>519</v>
      </c>
      <c r="I85" s="55"/>
      <c r="J85" s="55"/>
      <c r="K85" s="55"/>
      <c r="L85" s="55"/>
      <c r="M85" s="55"/>
      <c r="N85" s="55"/>
    </row>
    <row r="86" spans="1:14" ht="111.75" customHeight="1">
      <c r="A86" s="52"/>
      <c r="B86" s="104"/>
      <c r="C86" s="105"/>
      <c r="D86" s="105"/>
      <c r="E86" s="105"/>
      <c r="F86" s="105"/>
      <c r="G86" s="105"/>
      <c r="H86" s="106"/>
      <c r="I86" s="55"/>
      <c r="J86" s="55"/>
      <c r="K86" s="55"/>
      <c r="L86" s="55"/>
      <c r="M86" s="55"/>
      <c r="N86" s="55"/>
    </row>
    <row r="87" spans="1:14" ht="111.75" customHeight="1">
      <c r="A87" s="52"/>
      <c r="B87" s="104"/>
      <c r="C87" s="105"/>
      <c r="D87" s="105"/>
      <c r="E87" s="105"/>
      <c r="F87" s="105"/>
      <c r="G87" s="105"/>
      <c r="H87" s="77"/>
      <c r="I87" s="55"/>
      <c r="J87" s="55"/>
      <c r="K87" s="55"/>
      <c r="L87" s="55"/>
      <c r="M87" s="55"/>
      <c r="N87" s="55"/>
    </row>
    <row r="88" spans="1:14" ht="111.75" customHeight="1">
      <c r="A88" s="24"/>
      <c r="B88" s="25"/>
      <c r="C88" s="26"/>
      <c r="D88" s="26"/>
      <c r="E88" s="26"/>
      <c r="F88" s="26"/>
      <c r="G88" s="26"/>
      <c r="H88" s="27"/>
    </row>
  </sheetData>
  <mergeCells count="37">
    <mergeCell ref="A47:H47"/>
    <mergeCell ref="A57:H57"/>
    <mergeCell ref="A56:H56"/>
    <mergeCell ref="A72:H72"/>
    <mergeCell ref="A81:H81"/>
    <mergeCell ref="A83:H83"/>
    <mergeCell ref="F79:F80"/>
    <mergeCell ref="G79:G80"/>
    <mergeCell ref="A77:H77"/>
    <mergeCell ref="A58:H58"/>
    <mergeCell ref="A67:H67"/>
    <mergeCell ref="A69:H69"/>
    <mergeCell ref="A73:N73"/>
    <mergeCell ref="A74:H74"/>
    <mergeCell ref="A63:H63"/>
    <mergeCell ref="A9:H9"/>
    <mergeCell ref="A44:G44"/>
    <mergeCell ref="A37:N37"/>
    <mergeCell ref="A38:N38"/>
    <mergeCell ref="A39:H39"/>
    <mergeCell ref="A16:H16"/>
    <mergeCell ref="A20:H20"/>
    <mergeCell ref="A21:H21"/>
    <mergeCell ref="A18:H18"/>
    <mergeCell ref="A28:H28"/>
    <mergeCell ref="A19:H19"/>
    <mergeCell ref="G4:G5"/>
    <mergeCell ref="H4:H5"/>
    <mergeCell ref="G1:H1"/>
    <mergeCell ref="A7:I7"/>
    <mergeCell ref="A8:N8"/>
    <mergeCell ref="A2:H2"/>
    <mergeCell ref="A4:A5"/>
    <mergeCell ref="B4:B5"/>
    <mergeCell ref="C4:C5"/>
    <mergeCell ref="D4:E4"/>
    <mergeCell ref="F4:F5"/>
  </mergeCells>
  <phoneticPr fontId="12" type="noConversion"/>
  <printOptions horizontalCentered="1"/>
  <pageMargins left="3.937007874015748E-2" right="3.937007874015748E-2" top="0.19685039370078741" bottom="0.15748031496062992" header="0.11811023622047245" footer="0"/>
  <pageSetup paperSize="9" scale="72" fitToHeight="2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Q36"/>
  <sheetViews>
    <sheetView topLeftCell="A15" zoomScaleSheetLayoutView="100" workbookViewId="0">
      <selection activeCell="C19" sqref="C19"/>
    </sheetView>
  </sheetViews>
  <sheetFormatPr defaultRowHeight="14.4"/>
  <cols>
    <col min="1" max="1" width="8.6640625" customWidth="1"/>
    <col min="2" max="2" width="44.5546875" customWidth="1"/>
    <col min="3" max="3" width="47.44140625" customWidth="1"/>
    <col min="4" max="4" width="25.33203125" customWidth="1"/>
    <col min="5" max="5" width="20.109375" customWidth="1"/>
  </cols>
  <sheetData>
    <row r="1" spans="1:17" hidden="1"/>
    <row r="2" spans="1:17" hidden="1"/>
    <row r="3" spans="1:17" ht="30.75" customHeight="1">
      <c r="C3" s="243" t="s">
        <v>72</v>
      </c>
      <c r="D3" s="243"/>
      <c r="E3" s="243"/>
    </row>
    <row r="4" spans="1:17" ht="15" customHeight="1">
      <c r="A4" s="247" t="s">
        <v>235</v>
      </c>
      <c r="B4" s="248"/>
      <c r="C4" s="248"/>
      <c r="D4" s="248"/>
      <c r="E4" s="248"/>
    </row>
    <row r="5" spans="1:17" ht="15.6">
      <c r="A5" s="8"/>
    </row>
    <row r="6" spans="1:17" ht="54" customHeight="1">
      <c r="A6" s="50" t="s">
        <v>231</v>
      </c>
      <c r="B6" s="50" t="s">
        <v>236</v>
      </c>
      <c r="C6" s="50" t="s">
        <v>237</v>
      </c>
      <c r="D6" s="50" t="s">
        <v>238</v>
      </c>
      <c r="E6" s="50" t="s">
        <v>239</v>
      </c>
      <c r="I6" s="2"/>
      <c r="J6" s="2"/>
      <c r="K6" s="2"/>
      <c r="L6" s="2"/>
      <c r="M6" s="2"/>
      <c r="N6" s="2"/>
      <c r="O6" s="2"/>
      <c r="P6" s="2"/>
      <c r="Q6" s="2"/>
    </row>
    <row r="7" spans="1:17">
      <c r="A7" s="50">
        <v>1</v>
      </c>
      <c r="B7" s="50">
        <v>2</v>
      </c>
      <c r="C7" s="50">
        <v>3</v>
      </c>
      <c r="D7" s="50">
        <v>4</v>
      </c>
      <c r="E7" s="50">
        <v>5</v>
      </c>
      <c r="I7" s="2"/>
      <c r="J7" s="2"/>
      <c r="K7" s="2"/>
      <c r="L7" s="2"/>
      <c r="M7" s="2"/>
      <c r="N7" s="2"/>
      <c r="O7" s="2"/>
      <c r="P7" s="2"/>
      <c r="Q7" s="2"/>
    </row>
    <row r="8" spans="1:17" ht="24" customHeight="1">
      <c r="A8" s="244" t="s">
        <v>373</v>
      </c>
      <c r="B8" s="249"/>
      <c r="C8" s="249"/>
      <c r="D8" s="249"/>
      <c r="E8" s="250"/>
      <c r="I8" s="2"/>
      <c r="J8" s="2"/>
      <c r="K8" s="2"/>
      <c r="L8" s="2"/>
      <c r="M8" s="2"/>
      <c r="N8" s="2"/>
      <c r="O8" s="2"/>
      <c r="P8" s="2"/>
      <c r="Q8" s="2"/>
    </row>
    <row r="9" spans="1:17" ht="45.75" customHeight="1">
      <c r="A9" s="9" t="s">
        <v>201</v>
      </c>
      <c r="B9" s="12" t="s">
        <v>73</v>
      </c>
      <c r="C9" s="21" t="s">
        <v>74</v>
      </c>
      <c r="D9" s="21" t="s">
        <v>221</v>
      </c>
      <c r="E9" s="11" t="s">
        <v>168</v>
      </c>
      <c r="I9" s="2"/>
      <c r="J9" s="2"/>
      <c r="K9" s="2"/>
      <c r="L9" s="2"/>
      <c r="M9" s="2"/>
      <c r="N9" s="2"/>
      <c r="O9" s="2"/>
      <c r="P9" s="2"/>
      <c r="Q9" s="2"/>
    </row>
    <row r="10" spans="1:17" ht="44.25" customHeight="1">
      <c r="A10" s="20" t="s">
        <v>159</v>
      </c>
      <c r="B10" s="12" t="s">
        <v>344</v>
      </c>
      <c r="C10" s="21" t="s">
        <v>75</v>
      </c>
      <c r="D10" s="21" t="s">
        <v>221</v>
      </c>
      <c r="E10" s="20" t="s">
        <v>167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54" customHeight="1">
      <c r="A11" s="20" t="s">
        <v>160</v>
      </c>
      <c r="B11" s="39" t="s">
        <v>345</v>
      </c>
      <c r="C11" s="39" t="s">
        <v>76</v>
      </c>
      <c r="D11" s="21" t="s">
        <v>221</v>
      </c>
      <c r="E11" s="20" t="s">
        <v>167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51" customHeight="1">
      <c r="A12" s="20" t="s">
        <v>161</v>
      </c>
      <c r="B12" s="21" t="s">
        <v>345</v>
      </c>
      <c r="C12" s="21" t="s">
        <v>77</v>
      </c>
      <c r="D12" s="21" t="s">
        <v>221</v>
      </c>
      <c r="E12" s="20" t="s">
        <v>168</v>
      </c>
      <c r="I12" s="2"/>
      <c r="J12" s="2"/>
      <c r="K12" s="2"/>
      <c r="L12" s="2"/>
      <c r="M12" s="2"/>
      <c r="N12" s="2"/>
      <c r="O12" s="2"/>
      <c r="P12" s="2"/>
      <c r="Q12" s="2"/>
    </row>
    <row r="13" spans="1:17" ht="55.5" customHeight="1">
      <c r="A13" s="20" t="s">
        <v>137</v>
      </c>
      <c r="B13" s="21" t="s">
        <v>346</v>
      </c>
      <c r="C13" s="44" t="s">
        <v>78</v>
      </c>
      <c r="D13" s="21" t="s">
        <v>221</v>
      </c>
      <c r="E13" s="20" t="s">
        <v>167</v>
      </c>
      <c r="I13" s="2"/>
      <c r="J13" s="2"/>
      <c r="K13" s="2"/>
      <c r="L13" s="2"/>
      <c r="M13" s="2"/>
      <c r="N13" s="2"/>
      <c r="O13" s="2"/>
      <c r="P13" s="2"/>
      <c r="Q13" s="2"/>
    </row>
    <row r="14" spans="1:17" ht="67.5" customHeight="1">
      <c r="A14" s="20" t="s">
        <v>245</v>
      </c>
      <c r="B14" s="21" t="s">
        <v>346</v>
      </c>
      <c r="C14" s="44" t="s">
        <v>79</v>
      </c>
      <c r="D14" s="21" t="s">
        <v>221</v>
      </c>
      <c r="E14" s="20" t="s">
        <v>167</v>
      </c>
      <c r="I14" s="2"/>
      <c r="J14" s="2"/>
      <c r="K14" s="2"/>
      <c r="L14" s="2"/>
      <c r="M14" s="2"/>
      <c r="N14" s="2"/>
      <c r="O14" s="2"/>
      <c r="P14" s="2"/>
      <c r="Q14" s="2"/>
    </row>
    <row r="15" spans="1:17" ht="65.25" customHeight="1">
      <c r="A15" s="20" t="s">
        <v>246</v>
      </c>
      <c r="B15" s="21" t="s">
        <v>345</v>
      </c>
      <c r="C15" s="21" t="s">
        <v>80</v>
      </c>
      <c r="D15" s="21" t="s">
        <v>221</v>
      </c>
      <c r="E15" s="20" t="s">
        <v>167</v>
      </c>
      <c r="I15" s="2"/>
      <c r="J15" s="2"/>
      <c r="K15" s="2"/>
      <c r="L15" s="2"/>
      <c r="M15" s="2"/>
      <c r="N15" s="2"/>
      <c r="O15" s="2"/>
      <c r="P15" s="2"/>
      <c r="Q15" s="2"/>
    </row>
    <row r="16" spans="1:17" ht="16.5" customHeight="1">
      <c r="A16" s="254" t="s">
        <v>623</v>
      </c>
      <c r="B16" s="255"/>
      <c r="C16" s="255"/>
      <c r="D16" s="255"/>
      <c r="E16" s="256"/>
      <c r="I16" s="2"/>
      <c r="J16" s="2"/>
      <c r="K16" s="2"/>
      <c r="L16" s="2"/>
      <c r="M16" s="2"/>
      <c r="N16" s="2"/>
      <c r="O16" s="2"/>
      <c r="P16" s="2"/>
      <c r="Q16" s="2"/>
    </row>
    <row r="17" spans="1:17" ht="71.25" customHeight="1">
      <c r="A17" s="111" t="s">
        <v>259</v>
      </c>
      <c r="B17" s="107" t="s">
        <v>346</v>
      </c>
      <c r="C17" s="107" t="s">
        <v>624</v>
      </c>
      <c r="D17" s="107" t="s">
        <v>221</v>
      </c>
      <c r="E17" s="111" t="s">
        <v>168</v>
      </c>
      <c r="I17" s="2"/>
      <c r="J17" s="2"/>
      <c r="K17" s="2"/>
      <c r="L17" s="2"/>
      <c r="M17" s="2"/>
      <c r="N17" s="2"/>
      <c r="O17" s="2"/>
      <c r="P17" s="2"/>
      <c r="Q17" s="2"/>
    </row>
    <row r="18" spans="1:17" ht="63" customHeight="1">
      <c r="A18" s="111" t="s">
        <v>260</v>
      </c>
      <c r="B18" s="107" t="s">
        <v>350</v>
      </c>
      <c r="C18" s="107" t="s">
        <v>625</v>
      </c>
      <c r="D18" s="107" t="s">
        <v>221</v>
      </c>
      <c r="E18" s="111" t="s">
        <v>167</v>
      </c>
      <c r="I18" s="2"/>
      <c r="J18" s="2"/>
      <c r="K18" s="2"/>
      <c r="L18" s="2"/>
      <c r="M18" s="2"/>
      <c r="N18" s="2"/>
      <c r="O18" s="2"/>
      <c r="P18" s="2"/>
      <c r="Q18" s="2"/>
    </row>
    <row r="19" spans="1:17" ht="71.25" customHeight="1">
      <c r="A19" s="111" t="s">
        <v>261</v>
      </c>
      <c r="B19" s="107" t="s">
        <v>346</v>
      </c>
      <c r="C19" s="107" t="s">
        <v>626</v>
      </c>
      <c r="D19" s="107" t="s">
        <v>221</v>
      </c>
      <c r="E19" s="111" t="s">
        <v>168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s="40" customFormat="1" ht="24" customHeight="1">
      <c r="A20" s="251" t="s">
        <v>374</v>
      </c>
      <c r="B20" s="252"/>
      <c r="C20" s="252"/>
      <c r="D20" s="252"/>
      <c r="E20" s="253"/>
      <c r="I20" s="41"/>
      <c r="J20" s="41"/>
      <c r="K20" s="41"/>
      <c r="L20" s="41"/>
      <c r="M20" s="41"/>
      <c r="N20" s="41"/>
      <c r="O20" s="41"/>
      <c r="P20" s="41"/>
      <c r="Q20" s="41"/>
    </row>
    <row r="21" spans="1:17" s="40" customFormat="1" ht="83.25" customHeight="1">
      <c r="A21" s="42" t="s">
        <v>265</v>
      </c>
      <c r="B21" s="43" t="s">
        <v>346</v>
      </c>
      <c r="C21" s="43" t="s">
        <v>81</v>
      </c>
      <c r="D21" s="43" t="s">
        <v>221</v>
      </c>
      <c r="E21" s="42" t="s">
        <v>168</v>
      </c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21.75" customHeight="1">
      <c r="A22" s="244" t="s">
        <v>369</v>
      </c>
      <c r="B22" s="245"/>
      <c r="C22" s="245"/>
      <c r="D22" s="245"/>
      <c r="E22" s="246"/>
      <c r="I22" s="2"/>
      <c r="J22" s="2"/>
      <c r="K22" s="2"/>
      <c r="L22" s="2"/>
      <c r="M22" s="2"/>
      <c r="N22" s="2"/>
      <c r="O22" s="2"/>
      <c r="P22" s="2"/>
      <c r="Q22" s="2"/>
    </row>
    <row r="23" spans="1:17" ht="125.25" customHeight="1">
      <c r="A23" s="33" t="s">
        <v>266</v>
      </c>
      <c r="B23" s="34" t="s">
        <v>346</v>
      </c>
      <c r="C23" s="34" t="s">
        <v>82</v>
      </c>
      <c r="D23" s="34" t="s">
        <v>221</v>
      </c>
      <c r="E23" s="33" t="s">
        <v>355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47" customHeight="1">
      <c r="A24" s="33" t="s">
        <v>267</v>
      </c>
      <c r="B24" s="34" t="s">
        <v>345</v>
      </c>
      <c r="C24" s="34" t="s">
        <v>83</v>
      </c>
      <c r="D24" s="34" t="s">
        <v>221</v>
      </c>
      <c r="E24" s="33" t="s">
        <v>355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ht="96.75" customHeight="1">
      <c r="A25" s="33" t="s">
        <v>268</v>
      </c>
      <c r="B25" s="34" t="s">
        <v>347</v>
      </c>
      <c r="C25" s="34" t="s">
        <v>84</v>
      </c>
      <c r="D25" s="34" t="s">
        <v>221</v>
      </c>
      <c r="E25" s="33" t="s">
        <v>355</v>
      </c>
      <c r="I25" s="2"/>
      <c r="J25" s="2"/>
      <c r="K25" s="2"/>
      <c r="L25" s="2"/>
      <c r="M25" s="2"/>
      <c r="N25" s="2"/>
      <c r="O25" s="2"/>
      <c r="P25" s="2"/>
      <c r="Q25" s="2"/>
    </row>
    <row r="26" spans="1:17" ht="129.75" customHeight="1">
      <c r="A26" s="33" t="s">
        <v>269</v>
      </c>
      <c r="B26" s="34" t="s">
        <v>347</v>
      </c>
      <c r="C26" s="34" t="s">
        <v>85</v>
      </c>
      <c r="D26" s="34" t="s">
        <v>221</v>
      </c>
      <c r="E26" s="33" t="s">
        <v>355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241.5" customHeight="1">
      <c r="A27" s="20" t="s">
        <v>270</v>
      </c>
      <c r="B27" s="12" t="s">
        <v>348</v>
      </c>
      <c r="C27" s="22" t="s">
        <v>86</v>
      </c>
      <c r="D27" s="21" t="s">
        <v>221</v>
      </c>
      <c r="E27" s="20" t="s">
        <v>355</v>
      </c>
    </row>
    <row r="28" spans="1:17" ht="81.75" customHeight="1">
      <c r="A28" s="20" t="s">
        <v>271</v>
      </c>
      <c r="B28" s="21" t="s">
        <v>349</v>
      </c>
      <c r="C28" s="51" t="s">
        <v>87</v>
      </c>
      <c r="D28" s="21" t="s">
        <v>221</v>
      </c>
      <c r="E28" s="20" t="s">
        <v>352</v>
      </c>
    </row>
    <row r="29" spans="1:17" ht="21" customHeight="1">
      <c r="A29" s="244" t="s">
        <v>380</v>
      </c>
      <c r="B29" s="245"/>
      <c r="C29" s="245"/>
      <c r="D29" s="245"/>
      <c r="E29" s="246"/>
    </row>
    <row r="30" spans="1:17" ht="15" hidden="1" customHeight="1">
      <c r="A30" s="20" t="s">
        <v>202</v>
      </c>
      <c r="B30" s="21" t="s">
        <v>203</v>
      </c>
      <c r="C30" s="21" t="s">
        <v>204</v>
      </c>
      <c r="D30" s="21" t="s">
        <v>221</v>
      </c>
      <c r="E30" s="20" t="s">
        <v>205</v>
      </c>
    </row>
    <row r="31" spans="1:17" s="19" customFormat="1" ht="50.25" customHeight="1">
      <c r="A31" s="20" t="s">
        <v>272</v>
      </c>
      <c r="B31" s="21" t="s">
        <v>88</v>
      </c>
      <c r="C31" s="21" t="s">
        <v>89</v>
      </c>
      <c r="D31" s="21" t="s">
        <v>221</v>
      </c>
      <c r="E31" s="20" t="s">
        <v>354</v>
      </c>
    </row>
    <row r="32" spans="1:17" s="19" customFormat="1" ht="54.75" customHeight="1">
      <c r="A32" s="20" t="s">
        <v>273</v>
      </c>
      <c r="B32" s="21" t="s">
        <v>345</v>
      </c>
      <c r="C32" s="21" t="s">
        <v>90</v>
      </c>
      <c r="D32" s="21" t="s">
        <v>221</v>
      </c>
      <c r="E32" s="20" t="s">
        <v>170</v>
      </c>
    </row>
    <row r="33" spans="1:5" s="19" customFormat="1" ht="57" customHeight="1">
      <c r="A33" s="20" t="s">
        <v>274</v>
      </c>
      <c r="B33" s="21" t="s">
        <v>350</v>
      </c>
      <c r="C33" s="21" t="s">
        <v>91</v>
      </c>
      <c r="D33" s="21" t="s">
        <v>221</v>
      </c>
      <c r="E33" s="20" t="s">
        <v>352</v>
      </c>
    </row>
    <row r="34" spans="1:5" s="19" customFormat="1" ht="120.75" customHeight="1">
      <c r="A34" s="20" t="s">
        <v>202</v>
      </c>
      <c r="B34" s="21" t="s">
        <v>210</v>
      </c>
      <c r="C34" s="21" t="s">
        <v>92</v>
      </c>
      <c r="D34" s="21" t="s">
        <v>221</v>
      </c>
      <c r="E34" s="21" t="s">
        <v>353</v>
      </c>
    </row>
    <row r="35" spans="1:5" s="19" customFormat="1" ht="65.25" customHeight="1">
      <c r="A35" s="20" t="s">
        <v>275</v>
      </c>
      <c r="B35" s="21" t="s">
        <v>351</v>
      </c>
      <c r="C35" s="21" t="s">
        <v>93</v>
      </c>
      <c r="D35" s="21" t="s">
        <v>221</v>
      </c>
      <c r="E35" s="20" t="s">
        <v>352</v>
      </c>
    </row>
    <row r="36" spans="1:5" ht="67.5" customHeight="1">
      <c r="A36" s="20" t="s">
        <v>276</v>
      </c>
      <c r="B36" s="21" t="s">
        <v>351</v>
      </c>
      <c r="C36" s="21" t="s">
        <v>94</v>
      </c>
      <c r="D36" s="21" t="s">
        <v>221</v>
      </c>
      <c r="E36" s="20" t="s">
        <v>352</v>
      </c>
    </row>
  </sheetData>
  <mergeCells count="7">
    <mergeCell ref="C3:E3"/>
    <mergeCell ref="A29:E29"/>
    <mergeCell ref="A4:E4"/>
    <mergeCell ref="A8:E8"/>
    <mergeCell ref="A20:E20"/>
    <mergeCell ref="A22:E22"/>
    <mergeCell ref="A16:E16"/>
  </mergeCells>
  <phoneticPr fontId="12" type="noConversion"/>
  <pageMargins left="0.70866141732283472" right="0.35433070866141736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7111117893"/>
    <pageSetUpPr fitToPage="1"/>
  </sheetPr>
  <dimension ref="A1:AI77"/>
  <sheetViews>
    <sheetView topLeftCell="A22" zoomScaleNormal="100" zoomScaleSheetLayoutView="90" workbookViewId="0">
      <selection activeCell="C27" sqref="C27:C28"/>
    </sheetView>
  </sheetViews>
  <sheetFormatPr defaultColWidth="9.109375" defaultRowHeight="13.8"/>
  <cols>
    <col min="1" max="1" width="15.88671875" style="48" customWidth="1"/>
    <col min="2" max="2" width="47" style="48" customWidth="1"/>
    <col min="3" max="3" width="19.88671875" style="48" customWidth="1"/>
    <col min="4" max="4" width="6.109375" style="48" customWidth="1"/>
    <col min="5" max="5" width="5.88671875" style="49" customWidth="1"/>
    <col min="6" max="6" width="7.33203125" style="48" customWidth="1"/>
    <col min="7" max="7" width="5.109375" style="48" customWidth="1"/>
    <col min="8" max="8" width="12.33203125" style="48" customWidth="1"/>
    <col min="9" max="12" width="10.33203125" style="48" bestFit="1" customWidth="1"/>
    <col min="13" max="13" width="10.33203125" style="48" customWidth="1"/>
    <col min="14" max="14" width="12.109375" style="48" customWidth="1"/>
    <col min="15" max="15" width="0" style="48" hidden="1" customWidth="1"/>
    <col min="16" max="16" width="12.44140625" style="48" hidden="1" customWidth="1"/>
    <col min="17" max="17" width="10.5546875" style="48" hidden="1" customWidth="1"/>
    <col min="18" max="18" width="0" style="48" hidden="1" customWidth="1"/>
    <col min="19" max="19" width="28.6640625" style="48" hidden="1" customWidth="1"/>
    <col min="20" max="20" width="9.44140625" style="48" hidden="1" customWidth="1"/>
    <col min="21" max="21" width="19.88671875" style="48" hidden="1" customWidth="1"/>
    <col min="22" max="22" width="0" style="48" hidden="1" customWidth="1"/>
    <col min="23" max="23" width="12.5546875" style="48" hidden="1" customWidth="1"/>
    <col min="24" max="24" width="10" style="48" hidden="1" customWidth="1"/>
    <col min="25" max="25" width="0" style="48" hidden="1" customWidth="1"/>
    <col min="26" max="26" width="9.44140625" style="48" hidden="1" customWidth="1"/>
    <col min="27" max="27" width="0" style="48" hidden="1" customWidth="1"/>
    <col min="28" max="28" width="10.5546875" style="48" hidden="1" customWidth="1"/>
    <col min="29" max="34" width="0" style="48" hidden="1" customWidth="1"/>
    <col min="35" max="35" width="12.88671875" style="48" customWidth="1"/>
    <col min="36" max="16384" width="9.109375" style="48"/>
  </cols>
  <sheetData>
    <row r="1" spans="1:35" ht="18">
      <c r="A1" s="143"/>
      <c r="B1" s="143"/>
      <c r="C1" s="143"/>
      <c r="D1" s="143"/>
      <c r="E1" s="144"/>
      <c r="F1" s="143"/>
      <c r="G1" s="143"/>
      <c r="H1" s="143"/>
      <c r="I1" s="262" t="s">
        <v>95</v>
      </c>
      <c r="J1" s="262"/>
      <c r="K1" s="262"/>
      <c r="L1" s="262"/>
      <c r="M1" s="262"/>
      <c r="N1" s="262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</row>
    <row r="2" spans="1:35" ht="15.75" customHeight="1">
      <c r="A2" s="263" t="s">
        <v>96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</row>
    <row r="3" spans="1:35">
      <c r="A3" s="145"/>
      <c r="B3" s="69"/>
      <c r="C3" s="69"/>
      <c r="D3" s="69"/>
      <c r="E3" s="146"/>
      <c r="F3" s="69"/>
      <c r="G3" s="69"/>
      <c r="H3" s="69"/>
      <c r="I3" s="69"/>
      <c r="J3" s="69"/>
      <c r="K3" s="69"/>
      <c r="L3" s="69"/>
      <c r="M3" s="69"/>
      <c r="N3" s="69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</row>
    <row r="4" spans="1:35" ht="15" customHeight="1">
      <c r="A4" s="210" t="s">
        <v>211</v>
      </c>
      <c r="B4" s="271" t="s">
        <v>212</v>
      </c>
      <c r="C4" s="210" t="s">
        <v>216</v>
      </c>
      <c r="D4" s="264" t="s">
        <v>218</v>
      </c>
      <c r="E4" s="265"/>
      <c r="F4" s="265"/>
      <c r="G4" s="266"/>
      <c r="H4" s="264" t="s">
        <v>627</v>
      </c>
      <c r="I4" s="265"/>
      <c r="J4" s="265"/>
      <c r="K4" s="265"/>
      <c r="L4" s="265"/>
      <c r="M4" s="265"/>
      <c r="N4" s="266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</row>
    <row r="5" spans="1:35">
      <c r="A5" s="270"/>
      <c r="B5" s="272"/>
      <c r="C5" s="270"/>
      <c r="D5" s="267"/>
      <c r="E5" s="268"/>
      <c r="F5" s="268"/>
      <c r="G5" s="269"/>
      <c r="H5" s="267"/>
      <c r="I5" s="268"/>
      <c r="J5" s="268"/>
      <c r="K5" s="268"/>
      <c r="L5" s="268"/>
      <c r="M5" s="268"/>
      <c r="N5" s="269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</row>
    <row r="6" spans="1:35" ht="50.4" customHeight="1">
      <c r="A6" s="211"/>
      <c r="B6" s="273"/>
      <c r="C6" s="211"/>
      <c r="D6" s="130" t="s">
        <v>213</v>
      </c>
      <c r="E6" s="147" t="s">
        <v>217</v>
      </c>
      <c r="F6" s="130" t="s">
        <v>214</v>
      </c>
      <c r="G6" s="130" t="s">
        <v>215</v>
      </c>
      <c r="H6" s="130">
        <v>2014</v>
      </c>
      <c r="I6" s="130">
        <v>2015</v>
      </c>
      <c r="J6" s="130">
        <v>2016</v>
      </c>
      <c r="K6" s="130">
        <v>2017</v>
      </c>
      <c r="L6" s="130">
        <v>2018</v>
      </c>
      <c r="M6" s="130">
        <v>2019</v>
      </c>
      <c r="N6" s="130">
        <v>2020</v>
      </c>
      <c r="O6" s="143"/>
      <c r="P6" s="143" t="s">
        <v>220</v>
      </c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</row>
    <row r="7" spans="1:35">
      <c r="A7" s="148">
        <v>1</v>
      </c>
      <c r="B7" s="148">
        <v>2</v>
      </c>
      <c r="C7" s="148">
        <v>3</v>
      </c>
      <c r="D7" s="148">
        <v>4</v>
      </c>
      <c r="E7" s="149">
        <v>5</v>
      </c>
      <c r="F7" s="148">
        <v>6</v>
      </c>
      <c r="G7" s="148">
        <v>7</v>
      </c>
      <c r="H7" s="148">
        <v>8</v>
      </c>
      <c r="I7" s="148">
        <v>9</v>
      </c>
      <c r="J7" s="148">
        <v>10</v>
      </c>
      <c r="K7" s="148">
        <v>11</v>
      </c>
      <c r="L7" s="148">
        <v>12</v>
      </c>
      <c r="M7" s="148">
        <v>13</v>
      </c>
      <c r="N7" s="148">
        <v>14</v>
      </c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</row>
    <row r="8" spans="1:35" ht="67.5" customHeight="1">
      <c r="A8" s="150" t="s">
        <v>207</v>
      </c>
      <c r="B8" s="150" t="s">
        <v>333</v>
      </c>
      <c r="C8" s="29" t="s">
        <v>221</v>
      </c>
      <c r="D8" s="151">
        <v>804</v>
      </c>
      <c r="E8" s="152"/>
      <c r="F8" s="153"/>
      <c r="G8" s="153"/>
      <c r="H8" s="154">
        <f t="shared" ref="H8:N8" si="0">SUM(H9,H15,H41,H59,H67)</f>
        <v>55072.263500000001</v>
      </c>
      <c r="I8" s="154">
        <f t="shared" si="0"/>
        <v>32984.5</v>
      </c>
      <c r="J8" s="154">
        <f t="shared" si="0"/>
        <v>71550</v>
      </c>
      <c r="K8" s="154">
        <f t="shared" si="0"/>
        <v>237787.6</v>
      </c>
      <c r="L8" s="154">
        <f t="shared" si="0"/>
        <v>229938.2</v>
      </c>
      <c r="M8" s="154">
        <f t="shared" si="0"/>
        <v>327749.2</v>
      </c>
      <c r="N8" s="154">
        <f t="shared" si="0"/>
        <v>376991.6</v>
      </c>
      <c r="O8" s="143"/>
      <c r="P8" s="143"/>
      <c r="Q8" s="143"/>
      <c r="R8" s="143"/>
      <c r="S8" s="143"/>
      <c r="T8" s="143"/>
      <c r="U8" s="143"/>
      <c r="V8" s="143"/>
      <c r="W8" s="155">
        <f>SUM(H8:V8)</f>
        <v>1332073.3635</v>
      </c>
      <c r="X8" s="155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55"/>
    </row>
    <row r="9" spans="1:35" ht="52.8">
      <c r="A9" s="150" t="s">
        <v>222</v>
      </c>
      <c r="B9" s="156" t="s">
        <v>223</v>
      </c>
      <c r="C9" s="100" t="s">
        <v>221</v>
      </c>
      <c r="D9" s="151">
        <v>804</v>
      </c>
      <c r="E9" s="152"/>
      <c r="F9" s="153"/>
      <c r="G9" s="157"/>
      <c r="H9" s="154">
        <f t="shared" ref="H9:N9" si="1">SUM(H10:H14)</f>
        <v>13044</v>
      </c>
      <c r="I9" s="154">
        <f t="shared" si="1"/>
        <v>9500</v>
      </c>
      <c r="J9" s="154">
        <f t="shared" si="1"/>
        <v>49000</v>
      </c>
      <c r="K9" s="154">
        <f t="shared" si="1"/>
        <v>39410</v>
      </c>
      <c r="L9" s="154">
        <f t="shared" si="1"/>
        <v>75130</v>
      </c>
      <c r="M9" s="154">
        <f t="shared" si="1"/>
        <v>99880</v>
      </c>
      <c r="N9" s="154">
        <f t="shared" si="1"/>
        <v>187730</v>
      </c>
      <c r="O9" s="143"/>
      <c r="P9" s="143"/>
      <c r="Q9" s="143"/>
      <c r="R9" s="143"/>
      <c r="S9" s="143"/>
      <c r="T9" s="143"/>
      <c r="U9" s="143"/>
      <c r="V9" s="143"/>
      <c r="W9" s="155">
        <f>SUM(H9:V9)</f>
        <v>473694</v>
      </c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55"/>
    </row>
    <row r="10" spans="1:35" ht="57" customHeight="1">
      <c r="A10" s="150" t="s">
        <v>97</v>
      </c>
      <c r="B10" s="184" t="s">
        <v>628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5"/>
      <c r="O10" s="143"/>
      <c r="P10" s="143"/>
      <c r="Q10" s="143"/>
      <c r="R10" s="143"/>
      <c r="S10" s="143"/>
      <c r="T10" s="143"/>
      <c r="U10" s="143"/>
      <c r="V10" s="143"/>
      <c r="W10" s="155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</row>
    <row r="11" spans="1:35" ht="77.25" customHeight="1">
      <c r="A11" s="29" t="s">
        <v>98</v>
      </c>
      <c r="B11" s="29" t="s">
        <v>543</v>
      </c>
      <c r="C11" s="29" t="s">
        <v>221</v>
      </c>
      <c r="D11" s="151">
        <v>804</v>
      </c>
      <c r="E11" s="151" t="s">
        <v>144</v>
      </c>
      <c r="F11" s="151" t="s">
        <v>145</v>
      </c>
      <c r="G11" s="151" t="s">
        <v>146</v>
      </c>
      <c r="H11" s="35">
        <v>8000</v>
      </c>
      <c r="I11" s="35">
        <v>6500</v>
      </c>
      <c r="J11" s="35">
        <v>7000</v>
      </c>
      <c r="K11" s="35">
        <v>3200</v>
      </c>
      <c r="L11" s="35">
        <v>3200</v>
      </c>
      <c r="M11" s="35">
        <v>3200</v>
      </c>
      <c r="N11" s="35">
        <v>3200</v>
      </c>
      <c r="O11" s="143"/>
      <c r="P11" s="143"/>
      <c r="Q11" s="143"/>
      <c r="R11" s="143"/>
      <c r="S11" s="143"/>
      <c r="T11" s="143"/>
      <c r="U11" s="143"/>
      <c r="V11" s="143"/>
      <c r="W11" s="155">
        <f>SUM(H11:V11)</f>
        <v>34300</v>
      </c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</row>
    <row r="12" spans="1:35" ht="59.25" customHeight="1">
      <c r="A12" s="29" t="s">
        <v>99</v>
      </c>
      <c r="B12" s="29" t="s">
        <v>544</v>
      </c>
      <c r="C12" s="29" t="s">
        <v>221</v>
      </c>
      <c r="D12" s="158" t="s">
        <v>147</v>
      </c>
      <c r="E12" s="158" t="s">
        <v>144</v>
      </c>
      <c r="F12" s="158" t="s">
        <v>148</v>
      </c>
      <c r="G12" s="158" t="s">
        <v>149</v>
      </c>
      <c r="H12" s="35">
        <v>5000</v>
      </c>
      <c r="I12" s="35">
        <v>3000</v>
      </c>
      <c r="J12" s="35">
        <v>42000</v>
      </c>
      <c r="K12" s="35">
        <f>7660+28050</f>
        <v>35710</v>
      </c>
      <c r="L12" s="35">
        <f>15330+56100</f>
        <v>71430</v>
      </c>
      <c r="M12" s="35">
        <f>20580+75600</f>
        <v>96180</v>
      </c>
      <c r="N12" s="35">
        <f>39530+144500</f>
        <v>184030</v>
      </c>
      <c r="O12" s="143"/>
      <c r="P12" s="143"/>
      <c r="Q12" s="143"/>
      <c r="R12" s="143"/>
      <c r="S12" s="143"/>
      <c r="T12" s="143"/>
      <c r="U12" s="143"/>
      <c r="V12" s="143"/>
      <c r="W12" s="155">
        <f>SUM(H12:V12)</f>
        <v>437350</v>
      </c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</row>
    <row r="13" spans="1:35" ht="52.8">
      <c r="A13" s="29" t="s">
        <v>100</v>
      </c>
      <c r="B13" s="29" t="s">
        <v>546</v>
      </c>
      <c r="C13" s="29" t="s">
        <v>221</v>
      </c>
      <c r="D13" s="158" t="s">
        <v>147</v>
      </c>
      <c r="E13" s="158" t="s">
        <v>150</v>
      </c>
      <c r="F13" s="158" t="s">
        <v>151</v>
      </c>
      <c r="G13" s="158" t="s">
        <v>152</v>
      </c>
      <c r="H13" s="35">
        <v>0</v>
      </c>
      <c r="I13" s="35">
        <v>0</v>
      </c>
      <c r="J13" s="35">
        <v>0</v>
      </c>
      <c r="K13" s="35">
        <v>100</v>
      </c>
      <c r="L13" s="35">
        <v>100</v>
      </c>
      <c r="M13" s="35">
        <v>100</v>
      </c>
      <c r="N13" s="35">
        <v>100</v>
      </c>
      <c r="O13" s="143"/>
      <c r="P13" s="143"/>
      <c r="Q13" s="143"/>
      <c r="R13" s="143"/>
      <c r="S13" s="143"/>
      <c r="T13" s="143"/>
      <c r="U13" s="143"/>
      <c r="V13" s="143"/>
      <c r="W13" s="155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</row>
    <row r="14" spans="1:35" ht="51.75" customHeight="1">
      <c r="A14" s="29" t="s">
        <v>101</v>
      </c>
      <c r="B14" s="29" t="s">
        <v>547</v>
      </c>
      <c r="C14" s="29" t="s">
        <v>221</v>
      </c>
      <c r="D14" s="158">
        <v>804</v>
      </c>
      <c r="E14" s="158" t="s">
        <v>150</v>
      </c>
      <c r="F14" s="158" t="s">
        <v>151</v>
      </c>
      <c r="G14" s="158" t="s">
        <v>152</v>
      </c>
      <c r="H14" s="35">
        <v>44</v>
      </c>
      <c r="I14" s="35">
        <v>0</v>
      </c>
      <c r="J14" s="35">
        <v>0</v>
      </c>
      <c r="K14" s="35">
        <v>400</v>
      </c>
      <c r="L14" s="35">
        <v>400</v>
      </c>
      <c r="M14" s="35">
        <v>400</v>
      </c>
      <c r="N14" s="35">
        <v>400</v>
      </c>
      <c r="O14" s="143"/>
      <c r="P14" s="143"/>
      <c r="Q14" s="143"/>
      <c r="R14" s="143"/>
      <c r="S14" s="143"/>
      <c r="T14" s="143"/>
      <c r="U14" s="143"/>
      <c r="V14" s="143"/>
      <c r="W14" s="155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</row>
    <row r="15" spans="1:35" ht="51.75" customHeight="1">
      <c r="A15" s="150" t="s">
        <v>177</v>
      </c>
      <c r="B15" s="156" t="s">
        <v>477</v>
      </c>
      <c r="C15" s="100" t="s">
        <v>221</v>
      </c>
      <c r="D15" s="151">
        <v>804</v>
      </c>
      <c r="E15" s="152"/>
      <c r="F15" s="153"/>
      <c r="G15" s="157"/>
      <c r="H15" s="154">
        <f>SUM(H16,H18:H25,H27:H40)</f>
        <v>25760</v>
      </c>
      <c r="I15" s="154">
        <f t="shared" ref="I15:N15" si="2">SUM(I16,I18:I25,I27:I40)</f>
        <v>8500</v>
      </c>
      <c r="J15" s="154">
        <f t="shared" si="2"/>
        <v>8000</v>
      </c>
      <c r="K15" s="154">
        <f t="shared" si="2"/>
        <v>127810</v>
      </c>
      <c r="L15" s="154">
        <f t="shared" si="2"/>
        <v>88920</v>
      </c>
      <c r="M15" s="154">
        <f t="shared" si="2"/>
        <v>161970</v>
      </c>
      <c r="N15" s="154">
        <f t="shared" si="2"/>
        <v>123100</v>
      </c>
      <c r="O15" s="159"/>
      <c r="P15" s="143"/>
      <c r="Q15" s="143"/>
      <c r="R15" s="143"/>
      <c r="S15" s="143"/>
      <c r="T15" s="143"/>
      <c r="U15" s="143"/>
      <c r="V15" s="143"/>
      <c r="W15" s="155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55"/>
    </row>
    <row r="16" spans="1:35" ht="60">
      <c r="A16" s="150" t="s">
        <v>629</v>
      </c>
      <c r="B16" s="150" t="s">
        <v>630</v>
      </c>
      <c r="C16" s="29" t="s">
        <v>221</v>
      </c>
      <c r="D16" s="160">
        <v>804</v>
      </c>
      <c r="E16" s="160" t="s">
        <v>144</v>
      </c>
      <c r="F16" s="160" t="s">
        <v>478</v>
      </c>
      <c r="G16" s="160" t="s">
        <v>479</v>
      </c>
      <c r="H16" s="161">
        <v>25760</v>
      </c>
      <c r="I16" s="154">
        <v>0</v>
      </c>
      <c r="J16" s="154">
        <v>0</v>
      </c>
      <c r="K16" s="154">
        <v>0</v>
      </c>
      <c r="L16" s="154">
        <v>0</v>
      </c>
      <c r="M16" s="154">
        <v>0</v>
      </c>
      <c r="N16" s="154">
        <v>0</v>
      </c>
      <c r="O16" s="143"/>
      <c r="P16" s="143"/>
      <c r="Q16" s="143"/>
      <c r="R16" s="143"/>
      <c r="S16" s="143"/>
      <c r="T16" s="143"/>
      <c r="U16" s="143"/>
      <c r="V16" s="143"/>
      <c r="W16" s="155">
        <f>SUM(H16:V16)</f>
        <v>25760</v>
      </c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55"/>
    </row>
    <row r="17" spans="1:35" ht="15" customHeight="1">
      <c r="A17" s="184" t="s">
        <v>686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7"/>
      <c r="O17" s="143"/>
      <c r="P17" s="143"/>
      <c r="Q17" s="143"/>
      <c r="R17" s="143"/>
      <c r="S17" s="143"/>
      <c r="T17" s="143"/>
      <c r="U17" s="143"/>
      <c r="V17" s="143"/>
      <c r="W17" s="155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55"/>
    </row>
    <row r="18" spans="1:35" ht="72" customHeight="1">
      <c r="A18" s="257" t="s">
        <v>631</v>
      </c>
      <c r="B18" s="257" t="s">
        <v>549</v>
      </c>
      <c r="C18" s="257" t="s">
        <v>221</v>
      </c>
      <c r="D18" s="160" t="s">
        <v>147</v>
      </c>
      <c r="E18" s="160" t="s">
        <v>144</v>
      </c>
      <c r="F18" s="160" t="s">
        <v>191</v>
      </c>
      <c r="G18" s="160" t="s">
        <v>152</v>
      </c>
      <c r="H18" s="162">
        <v>0</v>
      </c>
      <c r="I18" s="162">
        <v>0</v>
      </c>
      <c r="J18" s="162">
        <v>0</v>
      </c>
      <c r="K18" s="162">
        <v>600</v>
      </c>
      <c r="L18" s="162">
        <v>600</v>
      </c>
      <c r="M18" s="162">
        <v>600</v>
      </c>
      <c r="N18" s="162">
        <v>600</v>
      </c>
      <c r="O18" s="143"/>
      <c r="P18" s="143"/>
      <c r="Q18" s="143"/>
      <c r="R18" s="143"/>
      <c r="S18" s="143"/>
      <c r="T18" s="143"/>
      <c r="U18" s="143"/>
      <c r="V18" s="143"/>
      <c r="W18" s="155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55"/>
    </row>
    <row r="19" spans="1:35" ht="78" customHeight="1">
      <c r="A19" s="258"/>
      <c r="B19" s="258"/>
      <c r="C19" s="258"/>
      <c r="D19" s="160" t="s">
        <v>147</v>
      </c>
      <c r="E19" s="160" t="s">
        <v>144</v>
      </c>
      <c r="F19" s="160" t="s">
        <v>468</v>
      </c>
      <c r="G19" s="160" t="s">
        <v>152</v>
      </c>
      <c r="H19" s="162">
        <v>0</v>
      </c>
      <c r="I19" s="162">
        <v>0</v>
      </c>
      <c r="J19" s="162">
        <v>0</v>
      </c>
      <c r="K19" s="162">
        <v>2400</v>
      </c>
      <c r="L19" s="162">
        <v>2400</v>
      </c>
      <c r="M19" s="162">
        <v>2400</v>
      </c>
      <c r="N19" s="162">
        <v>2400</v>
      </c>
      <c r="O19" s="143"/>
      <c r="P19" s="143"/>
      <c r="Q19" s="143"/>
      <c r="R19" s="143"/>
      <c r="S19" s="143"/>
      <c r="T19" s="143"/>
      <c r="U19" s="143"/>
      <c r="V19" s="143"/>
      <c r="W19" s="155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55"/>
    </row>
    <row r="20" spans="1:35" ht="75" customHeight="1">
      <c r="A20" s="28" t="s">
        <v>632</v>
      </c>
      <c r="B20" s="28" t="s">
        <v>556</v>
      </c>
      <c r="C20" s="132" t="s">
        <v>221</v>
      </c>
      <c r="D20" s="160" t="s">
        <v>147</v>
      </c>
      <c r="E20" s="160" t="s">
        <v>144</v>
      </c>
      <c r="F20" s="160" t="s">
        <v>191</v>
      </c>
      <c r="G20" s="160" t="s">
        <v>152</v>
      </c>
      <c r="H20" s="162">
        <v>0</v>
      </c>
      <c r="I20" s="162">
        <v>150</v>
      </c>
      <c r="J20" s="162">
        <v>150</v>
      </c>
      <c r="K20" s="162">
        <v>150</v>
      </c>
      <c r="L20" s="162">
        <v>150</v>
      </c>
      <c r="M20" s="162">
        <v>160</v>
      </c>
      <c r="N20" s="162">
        <v>160</v>
      </c>
      <c r="O20" s="143"/>
      <c r="P20" s="143"/>
      <c r="Q20" s="143"/>
      <c r="R20" s="143"/>
      <c r="S20" s="143"/>
      <c r="T20" s="143"/>
      <c r="U20" s="143"/>
      <c r="V20" s="143"/>
      <c r="W20" s="155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55"/>
    </row>
    <row r="21" spans="1:35" ht="62.25" customHeight="1">
      <c r="A21" s="28" t="s">
        <v>633</v>
      </c>
      <c r="B21" s="28" t="s">
        <v>634</v>
      </c>
      <c r="C21" s="132" t="s">
        <v>221</v>
      </c>
      <c r="D21" s="160" t="s">
        <v>147</v>
      </c>
      <c r="E21" s="160" t="s">
        <v>144</v>
      </c>
      <c r="F21" s="160" t="s">
        <v>191</v>
      </c>
      <c r="G21" s="160" t="s">
        <v>152</v>
      </c>
      <c r="H21" s="162">
        <v>0</v>
      </c>
      <c r="I21" s="162">
        <v>0</v>
      </c>
      <c r="J21" s="162">
        <v>0</v>
      </c>
      <c r="K21" s="162">
        <v>340</v>
      </c>
      <c r="L21" s="162">
        <v>350</v>
      </c>
      <c r="M21" s="162">
        <v>370</v>
      </c>
      <c r="N21" s="162">
        <v>400</v>
      </c>
      <c r="O21" s="143"/>
      <c r="P21" s="143"/>
      <c r="Q21" s="143"/>
      <c r="R21" s="143"/>
      <c r="S21" s="143"/>
      <c r="T21" s="143"/>
      <c r="U21" s="143"/>
      <c r="V21" s="143"/>
      <c r="W21" s="155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55"/>
    </row>
    <row r="22" spans="1:35" ht="77.25" customHeight="1">
      <c r="A22" s="28" t="s">
        <v>635</v>
      </c>
      <c r="B22" s="28" t="s">
        <v>550</v>
      </c>
      <c r="C22" s="132" t="s">
        <v>221</v>
      </c>
      <c r="D22" s="160" t="s">
        <v>147</v>
      </c>
      <c r="E22" s="160" t="s">
        <v>144</v>
      </c>
      <c r="F22" s="160" t="s">
        <v>191</v>
      </c>
      <c r="G22" s="160" t="s">
        <v>152</v>
      </c>
      <c r="H22" s="162">
        <v>0</v>
      </c>
      <c r="I22" s="162">
        <v>500</v>
      </c>
      <c r="J22" s="162">
        <v>500</v>
      </c>
      <c r="K22" s="162">
        <v>600</v>
      </c>
      <c r="L22" s="162">
        <v>700</v>
      </c>
      <c r="M22" s="162">
        <v>700</v>
      </c>
      <c r="N22" s="162">
        <v>800</v>
      </c>
      <c r="O22" s="143"/>
      <c r="P22" s="143"/>
      <c r="Q22" s="143"/>
      <c r="R22" s="143"/>
      <c r="S22" s="143"/>
      <c r="T22" s="143"/>
      <c r="U22" s="143"/>
      <c r="V22" s="143"/>
      <c r="W22" s="155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55"/>
    </row>
    <row r="23" spans="1:35" ht="83.25" customHeight="1">
      <c r="A23" s="257" t="s">
        <v>636</v>
      </c>
      <c r="B23" s="203" t="s">
        <v>551</v>
      </c>
      <c r="C23" s="257" t="s">
        <v>221</v>
      </c>
      <c r="D23" s="160" t="s">
        <v>147</v>
      </c>
      <c r="E23" s="160" t="s">
        <v>144</v>
      </c>
      <c r="F23" s="160" t="s">
        <v>191</v>
      </c>
      <c r="G23" s="160" t="s">
        <v>152</v>
      </c>
      <c r="H23" s="162">
        <v>0</v>
      </c>
      <c r="I23" s="162">
        <v>500</v>
      </c>
      <c r="J23" s="162">
        <v>500</v>
      </c>
      <c r="K23" s="162">
        <v>600</v>
      </c>
      <c r="L23" s="162">
        <v>600</v>
      </c>
      <c r="M23" s="162">
        <v>700</v>
      </c>
      <c r="N23" s="162">
        <v>700</v>
      </c>
      <c r="O23" s="143"/>
      <c r="P23" s="143"/>
      <c r="Q23" s="143"/>
      <c r="R23" s="143"/>
      <c r="S23" s="143"/>
      <c r="T23" s="143"/>
      <c r="U23" s="143"/>
      <c r="V23" s="143"/>
      <c r="W23" s="155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55"/>
    </row>
    <row r="24" spans="1:35" ht="66.75" customHeight="1">
      <c r="A24" s="258"/>
      <c r="B24" s="259"/>
      <c r="C24" s="258"/>
      <c r="D24" s="160" t="s">
        <v>147</v>
      </c>
      <c r="E24" s="160" t="s">
        <v>144</v>
      </c>
      <c r="F24" s="160" t="s">
        <v>468</v>
      </c>
      <c r="G24" s="160" t="s">
        <v>152</v>
      </c>
      <c r="H24" s="162">
        <v>0</v>
      </c>
      <c r="I24" s="162">
        <v>0</v>
      </c>
      <c r="J24" s="162">
        <v>0</v>
      </c>
      <c r="K24" s="162">
        <v>2400</v>
      </c>
      <c r="L24" s="162">
        <v>2400</v>
      </c>
      <c r="M24" s="162">
        <v>2800</v>
      </c>
      <c r="N24" s="162">
        <v>2800</v>
      </c>
      <c r="O24" s="143"/>
      <c r="P24" s="143"/>
      <c r="Q24" s="143"/>
      <c r="R24" s="143"/>
      <c r="S24" s="143"/>
      <c r="T24" s="143"/>
      <c r="U24" s="143"/>
      <c r="V24" s="143"/>
      <c r="W24" s="155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55"/>
    </row>
    <row r="25" spans="1:35" ht="96.75" customHeight="1">
      <c r="A25" s="28" t="s">
        <v>637</v>
      </c>
      <c r="B25" s="28" t="s">
        <v>552</v>
      </c>
      <c r="C25" s="132" t="s">
        <v>221</v>
      </c>
      <c r="D25" s="160" t="s">
        <v>147</v>
      </c>
      <c r="E25" s="160" t="s">
        <v>144</v>
      </c>
      <c r="F25" s="160" t="s">
        <v>191</v>
      </c>
      <c r="G25" s="160" t="s">
        <v>146</v>
      </c>
      <c r="H25" s="162">
        <v>0</v>
      </c>
      <c r="I25" s="162">
        <v>0</v>
      </c>
      <c r="J25" s="162">
        <v>0</v>
      </c>
      <c r="K25" s="162">
        <v>100</v>
      </c>
      <c r="L25" s="162">
        <v>100</v>
      </c>
      <c r="M25" s="162">
        <v>120</v>
      </c>
      <c r="N25" s="162">
        <v>120</v>
      </c>
      <c r="O25" s="143"/>
      <c r="P25" s="143"/>
      <c r="Q25" s="143"/>
      <c r="R25" s="143"/>
      <c r="S25" s="143"/>
      <c r="T25" s="143"/>
      <c r="U25" s="143"/>
      <c r="V25" s="143"/>
      <c r="W25" s="155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55"/>
    </row>
    <row r="26" spans="1:35" ht="14.4">
      <c r="A26" s="184" t="s">
        <v>687</v>
      </c>
      <c r="B26" s="226"/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7"/>
      <c r="O26" s="143"/>
      <c r="P26" s="143"/>
      <c r="Q26" s="143"/>
      <c r="R26" s="143"/>
      <c r="S26" s="143"/>
      <c r="T26" s="143"/>
      <c r="U26" s="143"/>
      <c r="V26" s="143"/>
      <c r="W26" s="155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55"/>
    </row>
    <row r="27" spans="1:35" ht="72.75" customHeight="1">
      <c r="A27" s="174" t="s">
        <v>638</v>
      </c>
      <c r="B27" s="257" t="s">
        <v>561</v>
      </c>
      <c r="C27" s="257" t="s">
        <v>221</v>
      </c>
      <c r="D27" s="160" t="s">
        <v>147</v>
      </c>
      <c r="E27" s="160" t="s">
        <v>144</v>
      </c>
      <c r="F27" s="160" t="s">
        <v>191</v>
      </c>
      <c r="G27" s="160" t="s">
        <v>469</v>
      </c>
      <c r="H27" s="162">
        <v>0</v>
      </c>
      <c r="I27" s="162">
        <v>0</v>
      </c>
      <c r="J27" s="162">
        <v>0</v>
      </c>
      <c r="K27" s="162">
        <v>10000</v>
      </c>
      <c r="L27" s="162">
        <v>0</v>
      </c>
      <c r="M27" s="162">
        <v>10000</v>
      </c>
      <c r="N27" s="162">
        <v>0</v>
      </c>
      <c r="O27" s="143"/>
      <c r="P27" s="143"/>
      <c r="Q27" s="143"/>
      <c r="R27" s="143"/>
      <c r="S27" s="143"/>
      <c r="T27" s="143"/>
      <c r="U27" s="143"/>
      <c r="V27" s="143"/>
      <c r="W27" s="155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55"/>
    </row>
    <row r="28" spans="1:35" ht="71.25" customHeight="1">
      <c r="A28" s="175"/>
      <c r="B28" s="258"/>
      <c r="C28" s="258"/>
      <c r="D28" s="160" t="s">
        <v>147</v>
      </c>
      <c r="E28" s="160" t="s">
        <v>144</v>
      </c>
      <c r="F28" s="160" t="s">
        <v>468</v>
      </c>
      <c r="G28" s="160" t="s">
        <v>469</v>
      </c>
      <c r="H28" s="162">
        <v>0</v>
      </c>
      <c r="I28" s="162">
        <v>0</v>
      </c>
      <c r="J28" s="162">
        <v>0</v>
      </c>
      <c r="K28" s="162">
        <v>40000</v>
      </c>
      <c r="L28" s="162">
        <v>0</v>
      </c>
      <c r="M28" s="162">
        <v>40000</v>
      </c>
      <c r="N28" s="162">
        <v>0</v>
      </c>
      <c r="O28" s="143"/>
      <c r="P28" s="143"/>
      <c r="Q28" s="143"/>
      <c r="R28" s="143"/>
      <c r="S28" s="143"/>
      <c r="T28" s="143"/>
      <c r="U28" s="143"/>
      <c r="V28" s="143"/>
      <c r="W28" s="155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55"/>
    </row>
    <row r="29" spans="1:35" ht="74.25" customHeight="1">
      <c r="A29" s="260" t="s">
        <v>639</v>
      </c>
      <c r="B29" s="203" t="s">
        <v>558</v>
      </c>
      <c r="C29" s="274" t="s">
        <v>221</v>
      </c>
      <c r="D29" s="160" t="s">
        <v>147</v>
      </c>
      <c r="E29" s="160" t="s">
        <v>144</v>
      </c>
      <c r="F29" s="160" t="s">
        <v>191</v>
      </c>
      <c r="G29" s="160" t="s">
        <v>146</v>
      </c>
      <c r="H29" s="162">
        <v>0</v>
      </c>
      <c r="I29" s="162">
        <v>0</v>
      </c>
      <c r="J29" s="162">
        <v>0</v>
      </c>
      <c r="K29" s="162">
        <v>2000</v>
      </c>
      <c r="L29" s="162">
        <v>4000</v>
      </c>
      <c r="M29" s="162">
        <v>6000</v>
      </c>
      <c r="N29" s="162">
        <v>8000</v>
      </c>
      <c r="O29" s="143"/>
      <c r="P29" s="143"/>
      <c r="Q29" s="143"/>
      <c r="R29" s="143"/>
      <c r="S29" s="143"/>
      <c r="T29" s="143"/>
      <c r="U29" s="143"/>
      <c r="V29" s="143"/>
      <c r="W29" s="155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55"/>
    </row>
    <row r="30" spans="1:35" ht="67.5" customHeight="1">
      <c r="A30" s="261"/>
      <c r="B30" s="259"/>
      <c r="C30" s="275"/>
      <c r="D30" s="160" t="s">
        <v>147</v>
      </c>
      <c r="E30" s="160" t="s">
        <v>144</v>
      </c>
      <c r="F30" s="160" t="s">
        <v>468</v>
      </c>
      <c r="G30" s="160" t="s">
        <v>146</v>
      </c>
      <c r="H30" s="162">
        <v>0</v>
      </c>
      <c r="I30" s="162">
        <v>0</v>
      </c>
      <c r="J30" s="162">
        <v>0</v>
      </c>
      <c r="K30" s="162">
        <v>8000</v>
      </c>
      <c r="L30" s="162">
        <v>16000</v>
      </c>
      <c r="M30" s="162">
        <v>24000</v>
      </c>
      <c r="N30" s="162">
        <v>32000</v>
      </c>
      <c r="O30" s="143"/>
      <c r="P30" s="143"/>
      <c r="Q30" s="143"/>
      <c r="R30" s="143"/>
      <c r="S30" s="143"/>
      <c r="T30" s="143"/>
      <c r="U30" s="143"/>
      <c r="V30" s="143"/>
      <c r="W30" s="155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55"/>
    </row>
    <row r="31" spans="1:35" ht="72.75" customHeight="1">
      <c r="A31" s="174" t="s">
        <v>640</v>
      </c>
      <c r="B31" s="257" t="s">
        <v>562</v>
      </c>
      <c r="C31" s="257" t="s">
        <v>221</v>
      </c>
      <c r="D31" s="160" t="s">
        <v>147</v>
      </c>
      <c r="E31" s="160" t="s">
        <v>144</v>
      </c>
      <c r="F31" s="160" t="s">
        <v>191</v>
      </c>
      <c r="G31" s="160" t="s">
        <v>146</v>
      </c>
      <c r="H31" s="162">
        <v>0</v>
      </c>
      <c r="I31" s="162">
        <v>5500</v>
      </c>
      <c r="J31" s="162">
        <v>5500</v>
      </c>
      <c r="K31" s="162">
        <v>9000</v>
      </c>
      <c r="L31" s="162">
        <v>10000</v>
      </c>
      <c r="M31" s="162">
        <v>10000</v>
      </c>
      <c r="N31" s="162">
        <v>11000</v>
      </c>
      <c r="O31" s="143"/>
      <c r="P31" s="143"/>
      <c r="Q31" s="143"/>
      <c r="R31" s="143"/>
      <c r="S31" s="143"/>
      <c r="T31" s="143"/>
      <c r="U31" s="143"/>
      <c r="V31" s="143"/>
      <c r="W31" s="155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55"/>
    </row>
    <row r="32" spans="1:35" ht="65.25" customHeight="1">
      <c r="A32" s="175"/>
      <c r="B32" s="258"/>
      <c r="C32" s="258"/>
      <c r="D32" s="160" t="s">
        <v>147</v>
      </c>
      <c r="E32" s="160" t="s">
        <v>144</v>
      </c>
      <c r="F32" s="160" t="s">
        <v>468</v>
      </c>
      <c r="G32" s="160" t="s">
        <v>146</v>
      </c>
      <c r="H32" s="162">
        <v>0</v>
      </c>
      <c r="I32" s="162">
        <v>0</v>
      </c>
      <c r="J32" s="162">
        <v>0</v>
      </c>
      <c r="K32" s="162">
        <v>2000</v>
      </c>
      <c r="L32" s="162">
        <v>2000</v>
      </c>
      <c r="M32" s="162">
        <v>2000</v>
      </c>
      <c r="N32" s="162">
        <v>2000</v>
      </c>
      <c r="O32" s="143"/>
      <c r="P32" s="143"/>
      <c r="Q32" s="143"/>
      <c r="R32" s="143"/>
      <c r="S32" s="143"/>
      <c r="T32" s="143"/>
      <c r="U32" s="143"/>
      <c r="V32" s="143"/>
      <c r="W32" s="155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55"/>
    </row>
    <row r="33" spans="1:35" ht="60" customHeight="1">
      <c r="A33" s="28" t="s">
        <v>641</v>
      </c>
      <c r="B33" s="135" t="s">
        <v>559</v>
      </c>
      <c r="C33" s="132" t="s">
        <v>221</v>
      </c>
      <c r="D33" s="160" t="s">
        <v>147</v>
      </c>
      <c r="E33" s="160" t="s">
        <v>144</v>
      </c>
      <c r="F33" s="160" t="s">
        <v>191</v>
      </c>
      <c r="G33" s="160" t="s">
        <v>152</v>
      </c>
      <c r="H33" s="162">
        <v>0</v>
      </c>
      <c r="I33" s="162">
        <v>0</v>
      </c>
      <c r="J33" s="162">
        <v>0</v>
      </c>
      <c r="K33" s="162">
        <v>120</v>
      </c>
      <c r="L33" s="162">
        <v>120</v>
      </c>
      <c r="M33" s="162">
        <v>120</v>
      </c>
      <c r="N33" s="162">
        <v>120</v>
      </c>
      <c r="O33" s="143"/>
      <c r="P33" s="143"/>
      <c r="Q33" s="143"/>
      <c r="R33" s="143"/>
      <c r="S33" s="143"/>
      <c r="T33" s="143"/>
      <c r="U33" s="143"/>
      <c r="V33" s="143"/>
      <c r="W33" s="155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55"/>
    </row>
    <row r="34" spans="1:35" ht="72" customHeight="1">
      <c r="A34" s="28" t="s">
        <v>642</v>
      </c>
      <c r="B34" s="85" t="s">
        <v>563</v>
      </c>
      <c r="C34" s="132" t="s">
        <v>221</v>
      </c>
      <c r="D34" s="160" t="s">
        <v>147</v>
      </c>
      <c r="E34" s="160" t="s">
        <v>144</v>
      </c>
      <c r="F34" s="160" t="s">
        <v>191</v>
      </c>
      <c r="G34" s="160" t="s">
        <v>146</v>
      </c>
      <c r="H34" s="162">
        <v>0</v>
      </c>
      <c r="I34" s="162">
        <v>0</v>
      </c>
      <c r="J34" s="162">
        <v>0</v>
      </c>
      <c r="K34" s="162">
        <v>1000</v>
      </c>
      <c r="L34" s="162">
        <v>0</v>
      </c>
      <c r="M34" s="162">
        <v>1000</v>
      </c>
      <c r="N34" s="162">
        <v>0</v>
      </c>
      <c r="O34" s="143"/>
      <c r="P34" s="143"/>
      <c r="Q34" s="143"/>
      <c r="R34" s="143"/>
      <c r="S34" s="143"/>
      <c r="T34" s="143"/>
      <c r="U34" s="143"/>
      <c r="V34" s="143"/>
      <c r="W34" s="155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55"/>
    </row>
    <row r="35" spans="1:35" ht="63" customHeight="1">
      <c r="A35" s="174" t="s">
        <v>643</v>
      </c>
      <c r="B35" s="203" t="s">
        <v>560</v>
      </c>
      <c r="C35" s="257" t="s">
        <v>221</v>
      </c>
      <c r="D35" s="160" t="s">
        <v>147</v>
      </c>
      <c r="E35" s="160" t="s">
        <v>144</v>
      </c>
      <c r="F35" s="160" t="s">
        <v>191</v>
      </c>
      <c r="G35" s="160" t="s">
        <v>470</v>
      </c>
      <c r="H35" s="162">
        <v>0</v>
      </c>
      <c r="I35" s="162">
        <v>1850</v>
      </c>
      <c r="J35" s="162">
        <v>1350</v>
      </c>
      <c r="K35" s="162">
        <v>8000</v>
      </c>
      <c r="L35" s="162">
        <v>8000</v>
      </c>
      <c r="M35" s="162">
        <v>10000</v>
      </c>
      <c r="N35" s="162">
        <v>10000</v>
      </c>
      <c r="O35" s="143"/>
      <c r="P35" s="143"/>
      <c r="Q35" s="143"/>
      <c r="R35" s="143"/>
      <c r="S35" s="143"/>
      <c r="T35" s="143"/>
      <c r="U35" s="143"/>
      <c r="V35" s="143"/>
      <c r="W35" s="155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55"/>
    </row>
    <row r="36" spans="1:35" ht="64.5" customHeight="1">
      <c r="A36" s="175"/>
      <c r="B36" s="259"/>
      <c r="C36" s="258"/>
      <c r="D36" s="160" t="s">
        <v>147</v>
      </c>
      <c r="E36" s="160" t="s">
        <v>144</v>
      </c>
      <c r="F36" s="160" t="s">
        <v>471</v>
      </c>
      <c r="G36" s="160" t="s">
        <v>470</v>
      </c>
      <c r="H36" s="162">
        <v>0</v>
      </c>
      <c r="I36" s="162">
        <v>0</v>
      </c>
      <c r="J36" s="162">
        <v>0</v>
      </c>
      <c r="K36" s="162">
        <v>32000</v>
      </c>
      <c r="L36" s="162">
        <v>32000</v>
      </c>
      <c r="M36" s="162">
        <v>40000</v>
      </c>
      <c r="N36" s="162">
        <v>40000</v>
      </c>
      <c r="O36" s="143"/>
      <c r="P36" s="143"/>
      <c r="Q36" s="143"/>
      <c r="R36" s="143"/>
      <c r="S36" s="143"/>
      <c r="T36" s="143"/>
      <c r="U36" s="143"/>
      <c r="V36" s="143"/>
      <c r="W36" s="155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55"/>
    </row>
    <row r="37" spans="1:35" ht="58.5" customHeight="1">
      <c r="A37" s="174" t="s">
        <v>645</v>
      </c>
      <c r="B37" s="257" t="s">
        <v>646</v>
      </c>
      <c r="C37" s="257" t="s">
        <v>221</v>
      </c>
      <c r="D37" s="160" t="s">
        <v>147</v>
      </c>
      <c r="E37" s="160" t="s">
        <v>144</v>
      </c>
      <c r="F37" s="160" t="s">
        <v>191</v>
      </c>
      <c r="G37" s="160" t="s">
        <v>146</v>
      </c>
      <c r="H37" s="162">
        <v>0</v>
      </c>
      <c r="I37" s="162">
        <v>0</v>
      </c>
      <c r="J37" s="162">
        <v>0</v>
      </c>
      <c r="K37" s="162">
        <v>700</v>
      </c>
      <c r="L37" s="162">
        <v>700</v>
      </c>
      <c r="M37" s="162">
        <v>800</v>
      </c>
      <c r="N37" s="162">
        <v>800</v>
      </c>
      <c r="O37" s="143"/>
      <c r="P37" s="143"/>
      <c r="Q37" s="143"/>
      <c r="R37" s="143"/>
      <c r="S37" s="143"/>
      <c r="T37" s="143"/>
      <c r="U37" s="143"/>
      <c r="V37" s="143"/>
      <c r="W37" s="155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55"/>
    </row>
    <row r="38" spans="1:35" ht="60" customHeight="1">
      <c r="A38" s="175"/>
      <c r="B38" s="258"/>
      <c r="C38" s="258"/>
      <c r="D38" s="160" t="s">
        <v>147</v>
      </c>
      <c r="E38" s="160" t="s">
        <v>144</v>
      </c>
      <c r="F38" s="160" t="s">
        <v>471</v>
      </c>
      <c r="G38" s="160" t="s">
        <v>146</v>
      </c>
      <c r="H38" s="162">
        <v>0</v>
      </c>
      <c r="I38" s="162">
        <v>0</v>
      </c>
      <c r="J38" s="162">
        <v>0</v>
      </c>
      <c r="K38" s="162">
        <v>2800</v>
      </c>
      <c r="L38" s="162">
        <v>2800</v>
      </c>
      <c r="M38" s="162">
        <v>3200</v>
      </c>
      <c r="N38" s="162">
        <v>3200</v>
      </c>
      <c r="O38" s="143"/>
      <c r="P38" s="143"/>
      <c r="Q38" s="143"/>
      <c r="R38" s="143"/>
      <c r="S38" s="143"/>
      <c r="T38" s="143"/>
      <c r="U38" s="143"/>
      <c r="V38" s="143"/>
      <c r="W38" s="155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55"/>
    </row>
    <row r="39" spans="1:35" ht="77.25" customHeight="1">
      <c r="A39" s="174" t="s">
        <v>644</v>
      </c>
      <c r="B39" s="257" t="s">
        <v>681</v>
      </c>
      <c r="C39" s="257" t="s">
        <v>221</v>
      </c>
      <c r="D39" s="160" t="s">
        <v>147</v>
      </c>
      <c r="E39" s="160" t="s">
        <v>144</v>
      </c>
      <c r="F39" s="160" t="s">
        <v>191</v>
      </c>
      <c r="G39" s="160" t="s">
        <v>146</v>
      </c>
      <c r="H39" s="162">
        <v>0</v>
      </c>
      <c r="I39" s="162">
        <v>0</v>
      </c>
      <c r="J39" s="162">
        <v>0</v>
      </c>
      <c r="K39" s="162">
        <v>1000</v>
      </c>
      <c r="L39" s="162">
        <v>1200</v>
      </c>
      <c r="M39" s="162">
        <v>1400</v>
      </c>
      <c r="N39" s="162">
        <v>1600</v>
      </c>
      <c r="O39" s="143"/>
      <c r="P39" s="143"/>
      <c r="Q39" s="143"/>
      <c r="R39" s="143"/>
      <c r="S39" s="143"/>
      <c r="T39" s="143"/>
      <c r="U39" s="143"/>
      <c r="V39" s="143"/>
      <c r="W39" s="155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55"/>
    </row>
    <row r="40" spans="1:35" ht="285" customHeight="1">
      <c r="A40" s="175"/>
      <c r="B40" s="258"/>
      <c r="C40" s="258"/>
      <c r="D40" s="160" t="s">
        <v>147</v>
      </c>
      <c r="E40" s="160" t="s">
        <v>144</v>
      </c>
      <c r="F40" s="160" t="s">
        <v>471</v>
      </c>
      <c r="G40" s="160" t="s">
        <v>146</v>
      </c>
      <c r="H40" s="162">
        <v>0</v>
      </c>
      <c r="I40" s="162"/>
      <c r="J40" s="162"/>
      <c r="K40" s="162">
        <v>4000</v>
      </c>
      <c r="L40" s="162">
        <v>4800</v>
      </c>
      <c r="M40" s="162">
        <v>5600</v>
      </c>
      <c r="N40" s="162">
        <v>6400</v>
      </c>
      <c r="O40" s="143"/>
      <c r="P40" s="143"/>
      <c r="Q40" s="143"/>
      <c r="R40" s="143"/>
      <c r="S40" s="143"/>
      <c r="T40" s="143"/>
      <c r="U40" s="143"/>
      <c r="V40" s="143"/>
      <c r="W40" s="155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55"/>
    </row>
    <row r="41" spans="1:35" ht="57.75" customHeight="1">
      <c r="A41" s="150" t="s">
        <v>178</v>
      </c>
      <c r="B41" s="150" t="s">
        <v>179</v>
      </c>
      <c r="C41" s="29" t="s">
        <v>221</v>
      </c>
      <c r="D41" s="163"/>
      <c r="E41" s="164"/>
      <c r="F41" s="163"/>
      <c r="G41" s="163"/>
      <c r="H41" s="154">
        <f>SUM(H42:H58)</f>
        <v>6500</v>
      </c>
      <c r="I41" s="154">
        <f t="shared" ref="I41:N41" si="3">SUM(I42:I58)</f>
        <v>5200</v>
      </c>
      <c r="J41" s="154">
        <f t="shared" si="3"/>
        <v>5700</v>
      </c>
      <c r="K41" s="154">
        <f t="shared" si="3"/>
        <v>59840</v>
      </c>
      <c r="L41" s="154">
        <f t="shared" si="3"/>
        <v>50340</v>
      </c>
      <c r="M41" s="154">
        <f t="shared" si="3"/>
        <v>50340</v>
      </c>
      <c r="N41" s="154">
        <f t="shared" si="3"/>
        <v>50380</v>
      </c>
      <c r="O41" s="143"/>
      <c r="P41" s="143"/>
      <c r="Q41" s="143"/>
      <c r="R41" s="143"/>
      <c r="S41" s="143"/>
      <c r="T41" s="143"/>
      <c r="U41" s="143"/>
      <c r="V41" s="143"/>
      <c r="W41" s="155">
        <f>SUM(H41:V41)</f>
        <v>228300</v>
      </c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</row>
    <row r="42" spans="1:35" ht="15" customHeight="1">
      <c r="A42" s="150" t="s">
        <v>97</v>
      </c>
      <c r="B42" s="184" t="s">
        <v>647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5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</row>
    <row r="43" spans="1:35" ht="61.5" customHeight="1">
      <c r="A43" s="29" t="s">
        <v>102</v>
      </c>
      <c r="B43" s="29" t="s">
        <v>564</v>
      </c>
      <c r="C43" s="29" t="s">
        <v>140</v>
      </c>
      <c r="D43" s="151">
        <v>804</v>
      </c>
      <c r="E43" s="151" t="s">
        <v>144</v>
      </c>
      <c r="F43" s="151" t="s">
        <v>151</v>
      </c>
      <c r="G43" s="151" t="s">
        <v>152</v>
      </c>
      <c r="H43" s="35">
        <v>0</v>
      </c>
      <c r="I43" s="35">
        <v>0</v>
      </c>
      <c r="J43" s="35">
        <v>0</v>
      </c>
      <c r="K43" s="35">
        <v>600</v>
      </c>
      <c r="L43" s="35">
        <v>600</v>
      </c>
      <c r="M43" s="35">
        <v>600</v>
      </c>
      <c r="N43" s="35">
        <v>600</v>
      </c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</row>
    <row r="44" spans="1:35" ht="74.25" customHeight="1">
      <c r="A44" s="29" t="s">
        <v>104</v>
      </c>
      <c r="B44" s="29" t="s">
        <v>565</v>
      </c>
      <c r="C44" s="100" t="s">
        <v>221</v>
      </c>
      <c r="D44" s="151">
        <v>804</v>
      </c>
      <c r="E44" s="151" t="s">
        <v>192</v>
      </c>
      <c r="F44" s="151" t="s">
        <v>193</v>
      </c>
      <c r="G44" s="151">
        <v>870</v>
      </c>
      <c r="H44" s="35">
        <v>5500</v>
      </c>
      <c r="I44" s="35">
        <v>4200</v>
      </c>
      <c r="J44" s="35">
        <v>4700</v>
      </c>
      <c r="K44" s="35">
        <v>16000</v>
      </c>
      <c r="L44" s="35">
        <v>16000</v>
      </c>
      <c r="M44" s="35">
        <v>16000</v>
      </c>
      <c r="N44" s="35">
        <v>16000</v>
      </c>
      <c r="O44" s="35">
        <v>16000</v>
      </c>
      <c r="P44" s="35">
        <v>16000</v>
      </c>
      <c r="Q44" s="35">
        <v>16000</v>
      </c>
      <c r="R44" s="35">
        <v>16000</v>
      </c>
      <c r="S44" s="35">
        <v>16000</v>
      </c>
      <c r="T44" s="35">
        <v>16000</v>
      </c>
      <c r="U44" s="35">
        <v>16000</v>
      </c>
      <c r="V44" s="35">
        <v>16000</v>
      </c>
      <c r="W44" s="155">
        <f>SUM(H44:V44)</f>
        <v>206400</v>
      </c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</row>
    <row r="45" spans="1:35" ht="106.5" customHeight="1">
      <c r="A45" s="29" t="s">
        <v>105</v>
      </c>
      <c r="B45" s="103" t="s">
        <v>568</v>
      </c>
      <c r="C45" s="100" t="s">
        <v>221</v>
      </c>
      <c r="D45" s="151">
        <v>804</v>
      </c>
      <c r="E45" s="151" t="s">
        <v>194</v>
      </c>
      <c r="F45" s="151" t="s">
        <v>193</v>
      </c>
      <c r="G45" s="151">
        <v>810</v>
      </c>
      <c r="H45" s="35">
        <v>500</v>
      </c>
      <c r="I45" s="35">
        <v>500</v>
      </c>
      <c r="J45" s="35">
        <v>500</v>
      </c>
      <c r="K45" s="35">
        <v>2000</v>
      </c>
      <c r="L45" s="35">
        <v>2000</v>
      </c>
      <c r="M45" s="35">
        <v>2000</v>
      </c>
      <c r="N45" s="35">
        <v>2000</v>
      </c>
      <c r="O45" s="35">
        <v>2000</v>
      </c>
      <c r="P45" s="35">
        <v>2000</v>
      </c>
      <c r="Q45" s="35">
        <v>2000</v>
      </c>
      <c r="R45" s="35">
        <v>2000</v>
      </c>
      <c r="S45" s="35">
        <v>2000</v>
      </c>
      <c r="T45" s="35">
        <v>2000</v>
      </c>
      <c r="U45" s="35">
        <v>2000</v>
      </c>
      <c r="V45" s="35">
        <v>2000</v>
      </c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</row>
    <row r="46" spans="1:35" ht="66">
      <c r="A46" s="29" t="s">
        <v>106</v>
      </c>
      <c r="B46" s="29" t="s">
        <v>569</v>
      </c>
      <c r="C46" s="100" t="s">
        <v>221</v>
      </c>
      <c r="D46" s="151">
        <v>804</v>
      </c>
      <c r="E46" s="151" t="s">
        <v>194</v>
      </c>
      <c r="F46" s="151" t="s">
        <v>193</v>
      </c>
      <c r="G46" s="151">
        <v>810</v>
      </c>
      <c r="H46" s="35">
        <v>500</v>
      </c>
      <c r="I46" s="35">
        <v>500</v>
      </c>
      <c r="J46" s="35">
        <v>500</v>
      </c>
      <c r="K46" s="35">
        <v>2000</v>
      </c>
      <c r="L46" s="35">
        <v>2000</v>
      </c>
      <c r="M46" s="35">
        <v>2000</v>
      </c>
      <c r="N46" s="35">
        <v>2000</v>
      </c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</row>
    <row r="47" spans="1:35" ht="15" customHeight="1">
      <c r="A47" s="150" t="s">
        <v>103</v>
      </c>
      <c r="B47" s="184" t="s">
        <v>648</v>
      </c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5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</row>
    <row r="48" spans="1:35" ht="67.5" customHeight="1">
      <c r="A48" s="29" t="s">
        <v>107</v>
      </c>
      <c r="B48" s="29" t="s">
        <v>566</v>
      </c>
      <c r="C48" s="100" t="s">
        <v>221</v>
      </c>
      <c r="D48" s="151">
        <v>804</v>
      </c>
      <c r="E48" s="151" t="s">
        <v>144</v>
      </c>
      <c r="F48" s="151" t="s">
        <v>191</v>
      </c>
      <c r="G48" s="151" t="s">
        <v>152</v>
      </c>
      <c r="H48" s="35">
        <v>0</v>
      </c>
      <c r="I48" s="35">
        <v>0</v>
      </c>
      <c r="J48" s="35">
        <v>0</v>
      </c>
      <c r="K48" s="35">
        <v>4000</v>
      </c>
      <c r="L48" s="35">
        <v>4000</v>
      </c>
      <c r="M48" s="35">
        <v>4000</v>
      </c>
      <c r="N48" s="35">
        <v>4000</v>
      </c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</row>
    <row r="49" spans="1:35" ht="66.75" customHeight="1">
      <c r="A49" s="29" t="s">
        <v>108</v>
      </c>
      <c r="B49" s="29" t="s">
        <v>567</v>
      </c>
      <c r="C49" s="100" t="s">
        <v>221</v>
      </c>
      <c r="D49" s="151">
        <v>804</v>
      </c>
      <c r="E49" s="151" t="s">
        <v>144</v>
      </c>
      <c r="F49" s="151" t="s">
        <v>191</v>
      </c>
      <c r="G49" s="151" t="s">
        <v>152</v>
      </c>
      <c r="H49" s="35">
        <v>0</v>
      </c>
      <c r="I49" s="35">
        <v>0</v>
      </c>
      <c r="J49" s="35">
        <v>0</v>
      </c>
      <c r="K49" s="35">
        <v>240</v>
      </c>
      <c r="L49" s="35">
        <v>240</v>
      </c>
      <c r="M49" s="35">
        <v>240</v>
      </c>
      <c r="N49" s="35">
        <v>280</v>
      </c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</row>
    <row r="50" spans="1:35" ht="15" customHeight="1">
      <c r="A50" s="150" t="s">
        <v>110</v>
      </c>
      <c r="B50" s="184" t="s">
        <v>649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5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</row>
    <row r="51" spans="1:35" ht="87" customHeight="1">
      <c r="A51" s="29" t="s">
        <v>109</v>
      </c>
      <c r="B51" s="29" t="s">
        <v>570</v>
      </c>
      <c r="C51" s="29" t="s">
        <v>140</v>
      </c>
      <c r="D51" s="151">
        <v>804</v>
      </c>
      <c r="E51" s="151" t="s">
        <v>144</v>
      </c>
      <c r="F51" s="151" t="s">
        <v>151</v>
      </c>
      <c r="G51" s="151" t="s">
        <v>152</v>
      </c>
      <c r="H51" s="35">
        <v>0</v>
      </c>
      <c r="I51" s="35">
        <v>0</v>
      </c>
      <c r="J51" s="35">
        <v>0</v>
      </c>
      <c r="K51" s="35">
        <v>9400</v>
      </c>
      <c r="L51" s="35">
        <v>0</v>
      </c>
      <c r="M51" s="35">
        <v>0</v>
      </c>
      <c r="N51" s="35">
        <v>0</v>
      </c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143"/>
      <c r="AE51" s="143"/>
      <c r="AF51" s="143"/>
      <c r="AG51" s="143"/>
      <c r="AH51" s="143"/>
      <c r="AI51" s="143"/>
    </row>
    <row r="52" spans="1:35" ht="70.5" customHeight="1">
      <c r="A52" s="29" t="s">
        <v>111</v>
      </c>
      <c r="B52" s="29" t="s">
        <v>571</v>
      </c>
      <c r="C52" s="29" t="s">
        <v>221</v>
      </c>
      <c r="D52" s="158">
        <v>804</v>
      </c>
      <c r="E52" s="158" t="s">
        <v>144</v>
      </c>
      <c r="F52" s="158" t="s">
        <v>151</v>
      </c>
      <c r="G52" s="158" t="s">
        <v>146</v>
      </c>
      <c r="H52" s="35">
        <v>0</v>
      </c>
      <c r="I52" s="35">
        <v>0</v>
      </c>
      <c r="J52" s="35">
        <v>0</v>
      </c>
      <c r="K52" s="35">
        <v>2500</v>
      </c>
      <c r="L52" s="35">
        <v>2500</v>
      </c>
      <c r="M52" s="35">
        <v>2500</v>
      </c>
      <c r="N52" s="35">
        <v>2500</v>
      </c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143"/>
      <c r="AE52" s="143"/>
      <c r="AF52" s="143"/>
      <c r="AG52" s="143"/>
      <c r="AH52" s="143"/>
      <c r="AI52" s="143"/>
    </row>
    <row r="53" spans="1:35" ht="79.5" customHeight="1">
      <c r="A53" s="29" t="s">
        <v>112</v>
      </c>
      <c r="B53" s="29" t="s">
        <v>650</v>
      </c>
      <c r="C53" s="29" t="s">
        <v>221</v>
      </c>
      <c r="D53" s="158">
        <v>804</v>
      </c>
      <c r="E53" s="158" t="s">
        <v>144</v>
      </c>
      <c r="F53" s="158" t="s">
        <v>151</v>
      </c>
      <c r="G53" s="158" t="s">
        <v>146</v>
      </c>
      <c r="H53" s="35">
        <v>0</v>
      </c>
      <c r="I53" s="35">
        <v>0</v>
      </c>
      <c r="J53" s="35">
        <v>0</v>
      </c>
      <c r="K53" s="35">
        <v>10000</v>
      </c>
      <c r="L53" s="35">
        <v>10000</v>
      </c>
      <c r="M53" s="35">
        <v>10000</v>
      </c>
      <c r="N53" s="35">
        <v>10000</v>
      </c>
      <c r="O53" s="55"/>
      <c r="P53" s="55"/>
      <c r="Q53" s="55"/>
      <c r="R53" s="55"/>
      <c r="S53" s="55"/>
      <c r="T53" s="55"/>
      <c r="U53" s="55"/>
      <c r="V53" s="55"/>
      <c r="W53" s="165">
        <f>SUM(H53:V53)</f>
        <v>40000</v>
      </c>
      <c r="X53" s="55"/>
      <c r="Y53" s="55"/>
      <c r="Z53" s="55"/>
      <c r="AA53" s="55"/>
      <c r="AB53" s="55"/>
      <c r="AC53" s="55"/>
      <c r="AD53" s="143"/>
      <c r="AE53" s="143"/>
      <c r="AF53" s="143"/>
      <c r="AG53" s="143"/>
      <c r="AH53" s="143"/>
      <c r="AI53" s="143"/>
    </row>
    <row r="54" spans="1:35" ht="75.75" customHeight="1">
      <c r="A54" s="29" t="s">
        <v>180</v>
      </c>
      <c r="B54" s="29" t="s">
        <v>651</v>
      </c>
      <c r="C54" s="29" t="s">
        <v>221</v>
      </c>
      <c r="D54" s="158">
        <v>804</v>
      </c>
      <c r="E54" s="158" t="s">
        <v>144</v>
      </c>
      <c r="F54" s="158" t="s">
        <v>151</v>
      </c>
      <c r="G54" s="158" t="s">
        <v>146</v>
      </c>
      <c r="H54" s="35">
        <v>0</v>
      </c>
      <c r="I54" s="35">
        <v>0</v>
      </c>
      <c r="J54" s="35">
        <v>0</v>
      </c>
      <c r="K54" s="35">
        <v>10000</v>
      </c>
      <c r="L54" s="35">
        <v>10000</v>
      </c>
      <c r="M54" s="35">
        <v>10000</v>
      </c>
      <c r="N54" s="35">
        <v>10000</v>
      </c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</row>
    <row r="55" spans="1:35" ht="72.75" customHeight="1">
      <c r="A55" s="29" t="s">
        <v>113</v>
      </c>
      <c r="B55" s="29" t="s">
        <v>652</v>
      </c>
      <c r="C55" s="29" t="s">
        <v>140</v>
      </c>
      <c r="D55" s="158">
        <v>804</v>
      </c>
      <c r="E55" s="158" t="s">
        <v>144</v>
      </c>
      <c r="F55" s="158" t="s">
        <v>151</v>
      </c>
      <c r="G55" s="158" t="s">
        <v>152</v>
      </c>
      <c r="H55" s="35">
        <v>0</v>
      </c>
      <c r="I55" s="35">
        <v>0</v>
      </c>
      <c r="J55" s="35">
        <v>0</v>
      </c>
      <c r="K55" s="35">
        <v>300</v>
      </c>
      <c r="L55" s="35">
        <v>300</v>
      </c>
      <c r="M55" s="35">
        <v>300</v>
      </c>
      <c r="N55" s="35">
        <v>300</v>
      </c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</row>
    <row r="56" spans="1:35" ht="72" customHeight="1">
      <c r="A56" s="29" t="s">
        <v>114</v>
      </c>
      <c r="B56" s="29" t="s">
        <v>575</v>
      </c>
      <c r="C56" s="29" t="s">
        <v>140</v>
      </c>
      <c r="D56" s="158">
        <v>804</v>
      </c>
      <c r="E56" s="158" t="s">
        <v>144</v>
      </c>
      <c r="F56" s="158" t="s">
        <v>151</v>
      </c>
      <c r="G56" s="158" t="s">
        <v>152</v>
      </c>
      <c r="H56" s="35">
        <v>0</v>
      </c>
      <c r="I56" s="35">
        <v>0</v>
      </c>
      <c r="J56" s="35">
        <v>0</v>
      </c>
      <c r="K56" s="35">
        <v>200</v>
      </c>
      <c r="L56" s="35">
        <v>100</v>
      </c>
      <c r="M56" s="35">
        <v>100</v>
      </c>
      <c r="N56" s="35">
        <v>100</v>
      </c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</row>
    <row r="57" spans="1:35" ht="52.8">
      <c r="A57" s="29" t="s">
        <v>115</v>
      </c>
      <c r="B57" s="29" t="s">
        <v>576</v>
      </c>
      <c r="C57" s="29" t="s">
        <v>221</v>
      </c>
      <c r="D57" s="158">
        <v>804</v>
      </c>
      <c r="E57" s="158" t="s">
        <v>144</v>
      </c>
      <c r="F57" s="158" t="s">
        <v>151</v>
      </c>
      <c r="G57" s="158" t="s">
        <v>152</v>
      </c>
      <c r="H57" s="35">
        <v>0</v>
      </c>
      <c r="I57" s="35">
        <v>0</v>
      </c>
      <c r="J57" s="35">
        <v>0</v>
      </c>
      <c r="K57" s="35">
        <v>100</v>
      </c>
      <c r="L57" s="35">
        <v>100</v>
      </c>
      <c r="M57" s="35">
        <v>100</v>
      </c>
      <c r="N57" s="35">
        <v>100</v>
      </c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</row>
    <row r="58" spans="1:35" ht="94.5" customHeight="1">
      <c r="A58" s="29" t="s">
        <v>688</v>
      </c>
      <c r="B58" s="29" t="s">
        <v>653</v>
      </c>
      <c r="C58" s="29" t="s">
        <v>221</v>
      </c>
      <c r="D58" s="158">
        <v>804</v>
      </c>
      <c r="E58" s="158" t="s">
        <v>144</v>
      </c>
      <c r="F58" s="158" t="s">
        <v>151</v>
      </c>
      <c r="G58" s="158" t="s">
        <v>146</v>
      </c>
      <c r="H58" s="35">
        <v>0</v>
      </c>
      <c r="I58" s="35">
        <v>0</v>
      </c>
      <c r="J58" s="35">
        <v>0</v>
      </c>
      <c r="K58" s="35">
        <v>2500</v>
      </c>
      <c r="L58" s="35">
        <v>2500</v>
      </c>
      <c r="M58" s="35">
        <v>2500</v>
      </c>
      <c r="N58" s="35">
        <v>2500</v>
      </c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</row>
    <row r="59" spans="1:35" ht="52.8">
      <c r="A59" s="150" t="s">
        <v>208</v>
      </c>
      <c r="B59" s="156" t="s">
        <v>138</v>
      </c>
      <c r="C59" s="100" t="s">
        <v>221</v>
      </c>
      <c r="D59" s="124"/>
      <c r="E59" s="131"/>
      <c r="F59" s="124"/>
      <c r="G59" s="124"/>
      <c r="H59" s="166">
        <f>SUM(H60:H66)</f>
        <v>6600</v>
      </c>
      <c r="I59" s="166">
        <f>SUM(I60:I66)</f>
        <v>6400</v>
      </c>
      <c r="J59" s="166">
        <f>SUM(J61,J63,J65,J66)</f>
        <v>6200</v>
      </c>
      <c r="K59" s="166">
        <f>SUM(K61,K63,K65,K66)</f>
        <v>7432.6</v>
      </c>
      <c r="L59" s="166">
        <f>SUM(L61,L63,L65,L66)</f>
        <v>7463.2</v>
      </c>
      <c r="M59" s="166">
        <f>SUM(M61,M63,M65,M66)</f>
        <v>7404.2</v>
      </c>
      <c r="N59" s="166">
        <f>SUM(N61,N63,N65,N66)</f>
        <v>7556.6</v>
      </c>
      <c r="O59" s="143"/>
      <c r="P59" s="167">
        <f>SUM(H59:N59)</f>
        <v>49056.599999999991</v>
      </c>
      <c r="Q59" s="167"/>
      <c r="R59" s="143"/>
      <c r="S59" s="167">
        <v>3567551.8125</v>
      </c>
      <c r="T59" s="167"/>
      <c r="U59" s="168">
        <v>3567531.3125</v>
      </c>
      <c r="V59" s="167"/>
      <c r="W59" s="167"/>
      <c r="X59" s="143"/>
      <c r="Y59" s="143"/>
      <c r="Z59" s="167"/>
      <c r="AA59" s="143"/>
      <c r="AB59" s="143"/>
      <c r="AC59" s="143"/>
      <c r="AD59" s="143"/>
      <c r="AE59" s="143"/>
      <c r="AF59" s="143"/>
      <c r="AG59" s="143"/>
      <c r="AH59" s="143"/>
      <c r="AI59" s="167"/>
    </row>
    <row r="60" spans="1:35" ht="15.75" customHeight="1">
      <c r="A60" s="150" t="s">
        <v>97</v>
      </c>
      <c r="B60" s="184" t="s">
        <v>654</v>
      </c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5"/>
      <c r="O60" s="143"/>
      <c r="P60" s="167"/>
      <c r="Q60" s="167"/>
      <c r="R60" s="143"/>
      <c r="S60" s="167"/>
      <c r="T60" s="167"/>
      <c r="U60" s="168"/>
      <c r="V60" s="167"/>
      <c r="W60" s="143"/>
      <c r="X60" s="143"/>
      <c r="Y60" s="143"/>
      <c r="Z60" s="167"/>
      <c r="AA60" s="143"/>
      <c r="AB60" s="143"/>
      <c r="AC60" s="143"/>
      <c r="AD60" s="143"/>
      <c r="AE60" s="143"/>
      <c r="AF60" s="143"/>
      <c r="AG60" s="143"/>
      <c r="AH60" s="143"/>
      <c r="AI60" s="143"/>
    </row>
    <row r="61" spans="1:35" ht="61.5" customHeight="1">
      <c r="A61" s="28" t="s">
        <v>116</v>
      </c>
      <c r="B61" s="29" t="s">
        <v>577</v>
      </c>
      <c r="C61" s="100" t="s">
        <v>221</v>
      </c>
      <c r="D61" s="158">
        <v>804</v>
      </c>
      <c r="E61" s="158" t="s">
        <v>195</v>
      </c>
      <c r="F61" s="158" t="s">
        <v>151</v>
      </c>
      <c r="G61" s="158">
        <v>242</v>
      </c>
      <c r="H61" s="35">
        <v>0</v>
      </c>
      <c r="I61" s="35">
        <v>0</v>
      </c>
      <c r="J61" s="35">
        <v>0</v>
      </c>
      <c r="K61" s="35">
        <v>400</v>
      </c>
      <c r="L61" s="35">
        <v>300</v>
      </c>
      <c r="M61" s="35">
        <v>100</v>
      </c>
      <c r="N61" s="35">
        <v>100</v>
      </c>
      <c r="O61" s="143"/>
      <c r="P61" s="167">
        <f>SUM(H61:N61)</f>
        <v>900</v>
      </c>
      <c r="Q61" s="143"/>
      <c r="R61" s="143"/>
      <c r="S61" s="167">
        <v>3935751.9575</v>
      </c>
      <c r="T61" s="143"/>
      <c r="U61" s="168">
        <v>3935713.8174999999</v>
      </c>
      <c r="V61" s="143"/>
      <c r="W61" s="143"/>
      <c r="X61" s="143"/>
      <c r="Y61" s="143"/>
      <c r="Z61" s="143"/>
      <c r="AA61" s="143"/>
      <c r="AB61" s="167"/>
      <c r="AC61" s="143"/>
      <c r="AD61" s="143"/>
      <c r="AE61" s="143"/>
      <c r="AF61" s="143"/>
      <c r="AG61" s="143"/>
      <c r="AH61" s="143"/>
      <c r="AI61" s="143"/>
    </row>
    <row r="62" spans="1:35" ht="52.8">
      <c r="A62" s="28" t="s">
        <v>117</v>
      </c>
      <c r="B62" s="29" t="s">
        <v>23</v>
      </c>
      <c r="C62" s="100" t="s">
        <v>221</v>
      </c>
      <c r="D62" s="151" t="s">
        <v>228</v>
      </c>
      <c r="E62" s="151" t="s">
        <v>228</v>
      </c>
      <c r="F62" s="151" t="s">
        <v>228</v>
      </c>
      <c r="G62" s="151" t="s">
        <v>228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143"/>
      <c r="P62" s="167">
        <f>SUM(H62:N62)</f>
        <v>0</v>
      </c>
      <c r="Q62" s="143"/>
      <c r="R62" s="143"/>
      <c r="S62" s="167">
        <v>2177934.5232280008</v>
      </c>
      <c r="T62" s="143"/>
      <c r="U62" s="168">
        <v>2177856.7567320005</v>
      </c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</row>
    <row r="63" spans="1:35" ht="73.5" customHeight="1">
      <c r="A63" s="28" t="s">
        <v>118</v>
      </c>
      <c r="B63" s="74" t="s">
        <v>656</v>
      </c>
      <c r="C63" s="100" t="s">
        <v>221</v>
      </c>
      <c r="D63" s="158">
        <v>804</v>
      </c>
      <c r="E63" s="158" t="s">
        <v>195</v>
      </c>
      <c r="F63" s="158" t="s">
        <v>151</v>
      </c>
      <c r="G63" s="158">
        <v>242</v>
      </c>
      <c r="H63" s="35">
        <v>1200</v>
      </c>
      <c r="I63" s="35">
        <v>1400</v>
      </c>
      <c r="J63" s="35">
        <v>1200</v>
      </c>
      <c r="K63" s="35">
        <v>1632.6</v>
      </c>
      <c r="L63" s="35">
        <v>1763.2</v>
      </c>
      <c r="M63" s="35">
        <v>1904.2</v>
      </c>
      <c r="N63" s="35">
        <v>2056.6</v>
      </c>
      <c r="O63" s="143"/>
      <c r="P63" s="167"/>
      <c r="Q63" s="143"/>
      <c r="R63" s="143"/>
      <c r="S63" s="167"/>
      <c r="T63" s="143"/>
      <c r="U63" s="168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</row>
    <row r="64" spans="1:35" ht="15.75" customHeight="1">
      <c r="A64" s="150" t="s">
        <v>103</v>
      </c>
      <c r="B64" s="184" t="s">
        <v>655</v>
      </c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5"/>
      <c r="O64" s="143"/>
      <c r="P64" s="167"/>
      <c r="Q64" s="143"/>
      <c r="R64" s="143"/>
      <c r="S64" s="167"/>
      <c r="T64" s="143"/>
      <c r="U64" s="168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</row>
    <row r="65" spans="1:35" ht="66">
      <c r="A65" s="28" t="s">
        <v>119</v>
      </c>
      <c r="B65" s="29" t="s">
        <v>581</v>
      </c>
      <c r="C65" s="29" t="s">
        <v>221</v>
      </c>
      <c r="D65" s="158">
        <v>804</v>
      </c>
      <c r="E65" s="158" t="s">
        <v>195</v>
      </c>
      <c r="F65" s="158" t="s">
        <v>151</v>
      </c>
      <c r="G65" s="158">
        <v>242</v>
      </c>
      <c r="H65" s="35">
        <v>400</v>
      </c>
      <c r="I65" s="35">
        <v>0</v>
      </c>
      <c r="J65" s="35">
        <v>0</v>
      </c>
      <c r="K65" s="35">
        <v>400</v>
      </c>
      <c r="L65" s="35">
        <v>400</v>
      </c>
      <c r="M65" s="35">
        <v>400</v>
      </c>
      <c r="N65" s="35">
        <v>400</v>
      </c>
      <c r="O65" s="143"/>
      <c r="P65" s="143"/>
      <c r="Q65" s="143"/>
      <c r="R65" s="143"/>
      <c r="S65" s="143"/>
      <c r="T65" s="143"/>
      <c r="U65" s="168">
        <v>1085403.0400000003</v>
      </c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</row>
    <row r="66" spans="1:35" ht="93.75" customHeight="1">
      <c r="A66" s="28" t="s">
        <v>120</v>
      </c>
      <c r="B66" s="29" t="s">
        <v>582</v>
      </c>
      <c r="C66" s="29" t="s">
        <v>221</v>
      </c>
      <c r="D66" s="158">
        <v>804</v>
      </c>
      <c r="E66" s="158" t="s">
        <v>196</v>
      </c>
      <c r="F66" s="158" t="s">
        <v>197</v>
      </c>
      <c r="G66" s="158">
        <v>540</v>
      </c>
      <c r="H66" s="35">
        <v>5000</v>
      </c>
      <c r="I66" s="35">
        <v>5000</v>
      </c>
      <c r="J66" s="35">
        <v>5000</v>
      </c>
      <c r="K66" s="35">
        <v>5000</v>
      </c>
      <c r="L66" s="35">
        <v>5000</v>
      </c>
      <c r="M66" s="35">
        <v>5000</v>
      </c>
      <c r="N66" s="35">
        <v>5000</v>
      </c>
      <c r="O66" s="143"/>
      <c r="P66" s="143"/>
      <c r="Q66" s="143"/>
      <c r="R66" s="143"/>
      <c r="S66" s="143"/>
      <c r="T66" s="143"/>
      <c r="U66" s="168">
        <v>1171819.2832000004</v>
      </c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</row>
    <row r="67" spans="1:35" ht="58.5" customHeight="1">
      <c r="A67" s="150" t="s">
        <v>186</v>
      </c>
      <c r="B67" s="150" t="s">
        <v>187</v>
      </c>
      <c r="C67" s="29" t="s">
        <v>221</v>
      </c>
      <c r="D67" s="30"/>
      <c r="E67" s="30"/>
      <c r="F67" s="30"/>
      <c r="G67" s="30"/>
      <c r="H67" s="154">
        <f t="shared" ref="H67:N67" si="4">SUM(H68:H75)</f>
        <v>3168.2635</v>
      </c>
      <c r="I67" s="154">
        <f t="shared" si="4"/>
        <v>3384.5</v>
      </c>
      <c r="J67" s="154">
        <f t="shared" si="4"/>
        <v>2650</v>
      </c>
      <c r="K67" s="154">
        <f t="shared" si="4"/>
        <v>3295</v>
      </c>
      <c r="L67" s="154">
        <f t="shared" si="4"/>
        <v>8085</v>
      </c>
      <c r="M67" s="154">
        <f t="shared" si="4"/>
        <v>8155</v>
      </c>
      <c r="N67" s="154">
        <f t="shared" si="4"/>
        <v>8225</v>
      </c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55"/>
    </row>
    <row r="68" spans="1:35">
      <c r="A68" s="150" t="s">
        <v>103</v>
      </c>
      <c r="B68" s="276" t="s">
        <v>657</v>
      </c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278"/>
      <c r="O68" s="37">
        <v>0</v>
      </c>
      <c r="P68" s="37">
        <v>0</v>
      </c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</row>
    <row r="69" spans="1:35" ht="66">
      <c r="A69" s="29" t="s">
        <v>122</v>
      </c>
      <c r="B69" s="29" t="s">
        <v>658</v>
      </c>
      <c r="C69" s="29" t="s">
        <v>221</v>
      </c>
      <c r="D69" s="158">
        <v>804</v>
      </c>
      <c r="E69" s="158" t="s">
        <v>150</v>
      </c>
      <c r="F69" s="158" t="s">
        <v>151</v>
      </c>
      <c r="G69" s="158">
        <v>244</v>
      </c>
      <c r="H69" s="37">
        <v>272.7</v>
      </c>
      <c r="I69" s="37">
        <v>300</v>
      </c>
      <c r="J69" s="37">
        <v>320</v>
      </c>
      <c r="K69" s="37">
        <v>340</v>
      </c>
      <c r="L69" s="37">
        <v>360</v>
      </c>
      <c r="M69" s="37">
        <v>380</v>
      </c>
      <c r="N69" s="37">
        <v>400</v>
      </c>
      <c r="O69" s="37">
        <v>0</v>
      </c>
      <c r="P69" s="37">
        <v>0</v>
      </c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</row>
    <row r="70" spans="1:35" ht="62.25" customHeight="1">
      <c r="A70" s="29" t="s">
        <v>123</v>
      </c>
      <c r="B70" s="29" t="s">
        <v>589</v>
      </c>
      <c r="C70" s="29" t="s">
        <v>221</v>
      </c>
      <c r="D70" s="158">
        <v>804</v>
      </c>
      <c r="E70" s="158" t="s">
        <v>150</v>
      </c>
      <c r="F70" s="158" t="s">
        <v>151</v>
      </c>
      <c r="G70" s="158">
        <v>244</v>
      </c>
      <c r="H70" s="37">
        <v>595.6</v>
      </c>
      <c r="I70" s="37">
        <v>526.20000000000005</v>
      </c>
      <c r="J70" s="37">
        <v>255</v>
      </c>
      <c r="K70" s="37">
        <v>710</v>
      </c>
      <c r="L70" s="37">
        <v>780</v>
      </c>
      <c r="M70" s="37">
        <v>830</v>
      </c>
      <c r="N70" s="37">
        <v>880</v>
      </c>
      <c r="O70" s="37"/>
      <c r="P70" s="37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</row>
    <row r="71" spans="1:35" ht="63" customHeight="1">
      <c r="A71" s="29" t="s">
        <v>124</v>
      </c>
      <c r="B71" s="29" t="s">
        <v>590</v>
      </c>
      <c r="C71" s="29" t="s">
        <v>221</v>
      </c>
      <c r="D71" s="158">
        <v>804</v>
      </c>
      <c r="E71" s="158" t="s">
        <v>150</v>
      </c>
      <c r="F71" s="158" t="s">
        <v>151</v>
      </c>
      <c r="G71" s="158">
        <v>244</v>
      </c>
      <c r="H71" s="37">
        <v>291.7</v>
      </c>
      <c r="I71" s="37">
        <v>208.3</v>
      </c>
      <c r="J71" s="37">
        <v>125</v>
      </c>
      <c r="K71" s="37">
        <v>500</v>
      </c>
      <c r="L71" s="37">
        <v>500</v>
      </c>
      <c r="M71" s="37">
        <v>500</v>
      </c>
      <c r="N71" s="37">
        <v>500</v>
      </c>
      <c r="O71" s="169">
        <v>350</v>
      </c>
      <c r="P71" s="170">
        <v>370</v>
      </c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</row>
    <row r="72" spans="1:35" ht="21" customHeight="1">
      <c r="A72" s="150" t="s">
        <v>110</v>
      </c>
      <c r="B72" s="276" t="s">
        <v>659</v>
      </c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8"/>
      <c r="O72" s="169">
        <v>1850</v>
      </c>
      <c r="P72" s="169">
        <v>1930</v>
      </c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</row>
    <row r="73" spans="1:35" ht="75.75" customHeight="1">
      <c r="A73" s="29" t="s">
        <v>125</v>
      </c>
      <c r="B73" s="29" t="s">
        <v>591</v>
      </c>
      <c r="C73" s="29" t="s">
        <v>221</v>
      </c>
      <c r="D73" s="158">
        <v>804</v>
      </c>
      <c r="E73" s="158" t="s">
        <v>198</v>
      </c>
      <c r="F73" s="158" t="s">
        <v>454</v>
      </c>
      <c r="G73" s="158">
        <v>244</v>
      </c>
      <c r="H73" s="37">
        <f>675+533.2635</f>
        <v>1208.2635</v>
      </c>
      <c r="I73" s="37">
        <f>675+675</f>
        <v>1350</v>
      </c>
      <c r="J73" s="37">
        <f>675+675</f>
        <v>1350</v>
      </c>
      <c r="K73" s="37">
        <f>700+745</f>
        <v>1445</v>
      </c>
      <c r="L73" s="37">
        <f>700+745</f>
        <v>1445</v>
      </c>
      <c r="M73" s="37">
        <f>700+745</f>
        <v>1445</v>
      </c>
      <c r="N73" s="37">
        <f>700+745</f>
        <v>1445</v>
      </c>
      <c r="O73" s="170">
        <v>500</v>
      </c>
      <c r="P73" s="170">
        <v>500</v>
      </c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</row>
    <row r="74" spans="1:35" ht="15" customHeight="1">
      <c r="A74" s="150" t="s">
        <v>121</v>
      </c>
      <c r="B74" s="276" t="s">
        <v>660</v>
      </c>
      <c r="C74" s="277"/>
      <c r="D74" s="277"/>
      <c r="E74" s="277"/>
      <c r="F74" s="277"/>
      <c r="G74" s="277"/>
      <c r="H74" s="277"/>
      <c r="I74" s="277"/>
      <c r="J74" s="277"/>
      <c r="K74" s="277"/>
      <c r="L74" s="277"/>
      <c r="M74" s="277"/>
      <c r="N74" s="278"/>
      <c r="O74" s="170"/>
      <c r="P74" s="170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</row>
    <row r="75" spans="1:35" ht="66">
      <c r="A75" s="29" t="s">
        <v>126</v>
      </c>
      <c r="B75" s="29" t="s">
        <v>592</v>
      </c>
      <c r="C75" s="29" t="s">
        <v>221</v>
      </c>
      <c r="D75" s="158">
        <v>804</v>
      </c>
      <c r="E75" s="158" t="s">
        <v>150</v>
      </c>
      <c r="F75" s="158" t="s">
        <v>199</v>
      </c>
      <c r="G75" s="158">
        <v>870</v>
      </c>
      <c r="H75" s="45">
        <v>800</v>
      </c>
      <c r="I75" s="45">
        <v>1000</v>
      </c>
      <c r="J75" s="45">
        <v>600</v>
      </c>
      <c r="K75" s="45">
        <v>300</v>
      </c>
      <c r="L75" s="45">
        <v>5000</v>
      </c>
      <c r="M75" s="45">
        <v>5000</v>
      </c>
      <c r="N75" s="45">
        <v>5000</v>
      </c>
      <c r="O75" s="170">
        <v>700</v>
      </c>
      <c r="P75" s="170">
        <v>700</v>
      </c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</row>
    <row r="76" spans="1:35" ht="75" customHeight="1">
      <c r="A76" s="143"/>
      <c r="B76" s="143"/>
      <c r="C76" s="143"/>
      <c r="D76" s="143"/>
      <c r="E76" s="144"/>
      <c r="F76" s="143"/>
      <c r="G76" s="143"/>
      <c r="H76" s="143"/>
      <c r="I76" s="143"/>
      <c r="J76" s="143"/>
      <c r="K76" s="143"/>
      <c r="L76" s="143"/>
      <c r="M76" s="143"/>
      <c r="N76" s="143"/>
      <c r="O76" s="109">
        <v>7500</v>
      </c>
      <c r="P76" s="109">
        <v>7500</v>
      </c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</row>
    <row r="77" spans="1:35" ht="67.5" customHeight="1">
      <c r="A77" s="113"/>
      <c r="B77" s="113"/>
      <c r="C77" s="113"/>
      <c r="D77" s="113"/>
      <c r="E77" s="114"/>
      <c r="F77" s="113"/>
      <c r="G77" s="113"/>
      <c r="H77" s="113"/>
      <c r="I77" s="113"/>
      <c r="J77" s="113"/>
      <c r="K77" s="113"/>
      <c r="L77" s="113"/>
      <c r="M77" s="113"/>
      <c r="N77" s="113"/>
      <c r="O77" s="115">
        <v>0</v>
      </c>
      <c r="P77" s="115">
        <v>0</v>
      </c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</row>
  </sheetData>
  <mergeCells count="42">
    <mergeCell ref="A37:A38"/>
    <mergeCell ref="B37:B38"/>
    <mergeCell ref="C37:C38"/>
    <mergeCell ref="A18:A19"/>
    <mergeCell ref="B10:N10"/>
    <mergeCell ref="B74:N74"/>
    <mergeCell ref="B68:N68"/>
    <mergeCell ref="B72:N72"/>
    <mergeCell ref="B60:N60"/>
    <mergeCell ref="B64:N64"/>
    <mergeCell ref="A31:A32"/>
    <mergeCell ref="B31:B32"/>
    <mergeCell ref="C31:C32"/>
    <mergeCell ref="A39:A40"/>
    <mergeCell ref="B39:B40"/>
    <mergeCell ref="C39:C40"/>
    <mergeCell ref="A35:A36"/>
    <mergeCell ref="B35:B36"/>
    <mergeCell ref="C35:C36"/>
    <mergeCell ref="I1:N1"/>
    <mergeCell ref="A2:N2"/>
    <mergeCell ref="D4:G5"/>
    <mergeCell ref="H4:N5"/>
    <mergeCell ref="C4:C6"/>
    <mergeCell ref="A4:A6"/>
    <mergeCell ref="B4:B6"/>
    <mergeCell ref="B42:N42"/>
    <mergeCell ref="B47:N47"/>
    <mergeCell ref="B50:N50"/>
    <mergeCell ref="A17:N17"/>
    <mergeCell ref="B18:B19"/>
    <mergeCell ref="C18:C19"/>
    <mergeCell ref="A23:A24"/>
    <mergeCell ref="B23:B24"/>
    <mergeCell ref="C23:C24"/>
    <mergeCell ref="A26:N26"/>
    <mergeCell ref="A27:A28"/>
    <mergeCell ref="B27:B28"/>
    <mergeCell ref="C27:C28"/>
    <mergeCell ref="A29:A30"/>
    <mergeCell ref="B29:B30"/>
    <mergeCell ref="C29:C30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73" fitToHeight="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M32"/>
  <sheetViews>
    <sheetView tabSelected="1" topLeftCell="A14" zoomScaleNormal="100" workbookViewId="0">
      <selection activeCell="A9" sqref="A9:A11"/>
    </sheetView>
  </sheetViews>
  <sheetFormatPr defaultRowHeight="14.4"/>
  <cols>
    <col min="1" max="1" width="12.88671875" customWidth="1"/>
    <col min="2" max="2" width="20.6640625" customWidth="1"/>
    <col min="3" max="3" width="10.88671875" customWidth="1"/>
    <col min="4" max="4" width="19.44140625" customWidth="1"/>
    <col min="5" max="5" width="10.5546875" customWidth="1"/>
    <col min="6" max="6" width="11.88671875" customWidth="1"/>
    <col min="7" max="7" width="11.44140625" customWidth="1"/>
    <col min="8" max="8" width="11" customWidth="1"/>
    <col min="9" max="9" width="10.6640625" customWidth="1"/>
    <col min="10" max="10" width="12.109375" customWidth="1"/>
    <col min="11" max="11" width="12.6640625" customWidth="1"/>
    <col min="12" max="12" width="13.33203125" hidden="1" customWidth="1"/>
    <col min="13" max="13" width="13.33203125" customWidth="1"/>
  </cols>
  <sheetData>
    <row r="1" spans="1:13" ht="15.6">
      <c r="A1" s="116"/>
      <c r="B1" s="116"/>
      <c r="C1" s="116"/>
      <c r="D1" s="116"/>
      <c r="E1" s="116"/>
      <c r="F1" s="116"/>
      <c r="G1" s="286" t="s">
        <v>663</v>
      </c>
      <c r="H1" s="286"/>
      <c r="I1" s="286"/>
      <c r="J1" s="286"/>
      <c r="K1" s="286"/>
      <c r="L1" s="286"/>
      <c r="M1" s="286"/>
    </row>
    <row r="2" spans="1:13" ht="39" customHeight="1">
      <c r="A2" s="287" t="s">
        <v>127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116"/>
      <c r="M2" s="116"/>
    </row>
    <row r="3" spans="1:13" ht="15" customHeight="1">
      <c r="A3" s="213" t="s">
        <v>211</v>
      </c>
      <c r="B3" s="210" t="s">
        <v>212</v>
      </c>
      <c r="C3" s="264" t="s">
        <v>141</v>
      </c>
      <c r="D3" s="266"/>
      <c r="E3" s="264" t="s">
        <v>627</v>
      </c>
      <c r="F3" s="265"/>
      <c r="G3" s="265"/>
      <c r="H3" s="265"/>
      <c r="I3" s="279"/>
      <c r="J3" s="279"/>
      <c r="K3" s="280"/>
      <c r="L3" s="116"/>
      <c r="M3" s="116"/>
    </row>
    <row r="4" spans="1:13">
      <c r="A4" s="213"/>
      <c r="B4" s="270"/>
      <c r="C4" s="284"/>
      <c r="D4" s="285"/>
      <c r="E4" s="281"/>
      <c r="F4" s="282"/>
      <c r="G4" s="282"/>
      <c r="H4" s="282"/>
      <c r="I4" s="282"/>
      <c r="J4" s="282"/>
      <c r="K4" s="283"/>
      <c r="L4" s="116"/>
      <c r="M4" s="116"/>
    </row>
    <row r="5" spans="1:13" ht="137.25" customHeight="1">
      <c r="A5" s="213"/>
      <c r="B5" s="211"/>
      <c r="C5" s="267"/>
      <c r="D5" s="269"/>
      <c r="E5" s="130">
        <v>2014</v>
      </c>
      <c r="F5" s="130">
        <v>2015</v>
      </c>
      <c r="G5" s="130">
        <v>2016</v>
      </c>
      <c r="H5" s="130">
        <v>2017</v>
      </c>
      <c r="I5" s="130">
        <v>2018</v>
      </c>
      <c r="J5" s="130">
        <v>2019</v>
      </c>
      <c r="K5" s="130">
        <v>2020</v>
      </c>
      <c r="L5" s="116"/>
      <c r="M5" s="116"/>
    </row>
    <row r="6" spans="1:13">
      <c r="A6" s="148">
        <v>1</v>
      </c>
      <c r="B6" s="148">
        <v>2</v>
      </c>
      <c r="C6" s="291">
        <v>3</v>
      </c>
      <c r="D6" s="292"/>
      <c r="E6" s="148">
        <v>4</v>
      </c>
      <c r="F6" s="148">
        <v>5</v>
      </c>
      <c r="G6" s="148">
        <v>6</v>
      </c>
      <c r="H6" s="148">
        <v>7</v>
      </c>
      <c r="I6" s="148">
        <v>8</v>
      </c>
      <c r="J6" s="148">
        <v>9</v>
      </c>
      <c r="K6" s="148">
        <v>10</v>
      </c>
      <c r="L6" s="116"/>
      <c r="M6" s="116"/>
    </row>
    <row r="7" spans="1:13" ht="24" customHeight="1">
      <c r="A7" s="288" t="s">
        <v>334</v>
      </c>
      <c r="B7" s="288" t="s">
        <v>247</v>
      </c>
      <c r="C7" s="276" t="s">
        <v>128</v>
      </c>
      <c r="D7" s="278"/>
      <c r="E7" s="154">
        <f>SUM(E8:E11)</f>
        <v>55072.26</v>
      </c>
      <c r="F7" s="154">
        <f t="shared" ref="F7:K7" si="0">SUM(F8:F11)</f>
        <v>32984.5</v>
      </c>
      <c r="G7" s="154">
        <f t="shared" si="0"/>
        <v>71970</v>
      </c>
      <c r="H7" s="154">
        <f t="shared" si="0"/>
        <v>237864.6</v>
      </c>
      <c r="I7" s="154">
        <f t="shared" si="0"/>
        <v>230091.2</v>
      </c>
      <c r="J7" s="154">
        <f t="shared" si="0"/>
        <v>327955.20000000001</v>
      </c>
      <c r="K7" s="154">
        <f t="shared" si="0"/>
        <v>377386.6</v>
      </c>
      <c r="L7" s="117"/>
      <c r="M7" s="117"/>
    </row>
    <row r="8" spans="1:13" ht="66" customHeight="1">
      <c r="A8" s="289"/>
      <c r="B8" s="289"/>
      <c r="C8" s="271" t="s">
        <v>142</v>
      </c>
      <c r="D8" s="29" t="s">
        <v>661</v>
      </c>
      <c r="E8" s="35">
        <f>SUM(E13,E18,E22,E26,E30)</f>
        <v>38438.996500000001</v>
      </c>
      <c r="F8" s="35">
        <f t="shared" ref="F8:K8" si="1">SUM(F13,F18,F22,F26,F30)</f>
        <v>32309.5</v>
      </c>
      <c r="G8" s="35">
        <f t="shared" si="1"/>
        <v>70875</v>
      </c>
      <c r="H8" s="35">
        <f t="shared" si="1"/>
        <v>92192.6</v>
      </c>
      <c r="I8" s="35">
        <f t="shared" si="1"/>
        <v>87493.2</v>
      </c>
      <c r="J8" s="35">
        <f t="shared" si="1"/>
        <v>108204.2</v>
      </c>
      <c r="K8" s="35">
        <f t="shared" si="1"/>
        <v>119746.6</v>
      </c>
      <c r="L8" s="117"/>
      <c r="M8" s="117"/>
    </row>
    <row r="9" spans="1:13" ht="66.75" customHeight="1">
      <c r="A9" s="297"/>
      <c r="B9" s="297"/>
      <c r="C9" s="272"/>
      <c r="D9" s="29" t="s">
        <v>248</v>
      </c>
      <c r="E9" s="35">
        <f>SUM(E14,E19,E23,E27,E31)</f>
        <v>16633.263500000001</v>
      </c>
      <c r="F9" s="35">
        <f t="shared" ref="F9:K9" si="2">SUM(F14,F19,F23,F27,F31)</f>
        <v>675</v>
      </c>
      <c r="G9" s="35">
        <f t="shared" si="2"/>
        <v>675</v>
      </c>
      <c r="H9" s="35">
        <f t="shared" si="2"/>
        <v>145595</v>
      </c>
      <c r="I9" s="35">
        <f t="shared" si="2"/>
        <v>142445</v>
      </c>
      <c r="J9" s="35">
        <f t="shared" si="2"/>
        <v>219545</v>
      </c>
      <c r="K9" s="35">
        <f t="shared" si="2"/>
        <v>257245</v>
      </c>
      <c r="L9" s="117"/>
      <c r="M9" s="117"/>
    </row>
    <row r="10" spans="1:13" ht="129.75" customHeight="1">
      <c r="A10" s="297"/>
      <c r="B10" s="297"/>
      <c r="C10" s="273"/>
      <c r="D10" s="29" t="s">
        <v>129</v>
      </c>
      <c r="E10" s="35">
        <f>SUM(E15,E20,E24,E28,E32)</f>
        <v>0</v>
      </c>
      <c r="F10" s="35">
        <f t="shared" ref="F10:K10" si="3">SUM(F15,F20,F24,F28,F32)</f>
        <v>0</v>
      </c>
      <c r="G10" s="35">
        <f t="shared" si="3"/>
        <v>0</v>
      </c>
      <c r="H10" s="35">
        <f t="shared" si="3"/>
        <v>0</v>
      </c>
      <c r="I10" s="35">
        <f t="shared" si="3"/>
        <v>0</v>
      </c>
      <c r="J10" s="35">
        <f t="shared" si="3"/>
        <v>0</v>
      </c>
      <c r="K10" s="35">
        <f t="shared" si="3"/>
        <v>0</v>
      </c>
      <c r="L10" s="117"/>
      <c r="M10" s="116"/>
    </row>
    <row r="11" spans="1:13" ht="30.6" customHeight="1">
      <c r="A11" s="298"/>
      <c r="B11" s="298"/>
      <c r="C11" s="295" t="s">
        <v>453</v>
      </c>
      <c r="D11" s="296"/>
      <c r="E11" s="35">
        <v>0</v>
      </c>
      <c r="F11" s="35">
        <v>0</v>
      </c>
      <c r="G11" s="35">
        <v>420</v>
      </c>
      <c r="H11" s="35">
        <v>77</v>
      </c>
      <c r="I11" s="35">
        <v>153</v>
      </c>
      <c r="J11" s="35">
        <v>206</v>
      </c>
      <c r="K11" s="35">
        <v>395</v>
      </c>
      <c r="L11" s="117"/>
      <c r="M11" s="117"/>
    </row>
    <row r="12" spans="1:13" ht="45.75" hidden="1" customHeight="1">
      <c r="A12" s="288" t="s">
        <v>339</v>
      </c>
      <c r="B12" s="288" t="s">
        <v>223</v>
      </c>
      <c r="C12" s="276" t="s">
        <v>128</v>
      </c>
      <c r="D12" s="278"/>
      <c r="E12" s="154">
        <f>SUM(E13:E16)</f>
        <v>13044</v>
      </c>
      <c r="F12" s="154">
        <f>SUM(F13:F16)</f>
        <v>9500</v>
      </c>
      <c r="G12" s="154">
        <f t="shared" ref="G12:K12" si="4">SUM(G13:G16)</f>
        <v>49420</v>
      </c>
      <c r="H12" s="154">
        <f t="shared" si="4"/>
        <v>39487</v>
      </c>
      <c r="I12" s="154">
        <f t="shared" si="4"/>
        <v>75283</v>
      </c>
      <c r="J12" s="154">
        <f t="shared" si="4"/>
        <v>100086</v>
      </c>
      <c r="K12" s="154">
        <f t="shared" si="4"/>
        <v>188125</v>
      </c>
      <c r="L12" s="112"/>
      <c r="M12" s="117"/>
    </row>
    <row r="13" spans="1:13" ht="67.5" hidden="1" customHeight="1">
      <c r="A13" s="289"/>
      <c r="B13" s="289"/>
      <c r="C13" s="271" t="s">
        <v>142</v>
      </c>
      <c r="D13" s="29" t="s">
        <v>661</v>
      </c>
      <c r="E13" s="35">
        <f>13064-20</f>
        <v>13044</v>
      </c>
      <c r="F13" s="35">
        <v>9500</v>
      </c>
      <c r="G13" s="35">
        <f>49020-20</f>
        <v>49000</v>
      </c>
      <c r="H13" s="35">
        <v>11360</v>
      </c>
      <c r="I13" s="35">
        <v>19030</v>
      </c>
      <c r="J13" s="35">
        <v>24280</v>
      </c>
      <c r="K13" s="35">
        <v>43230</v>
      </c>
      <c r="L13" s="117"/>
      <c r="M13" s="117"/>
    </row>
    <row r="14" spans="1:13" ht="70.5" customHeight="1">
      <c r="A14" s="289"/>
      <c r="B14" s="289"/>
      <c r="C14" s="272"/>
      <c r="D14" s="29" t="s">
        <v>335</v>
      </c>
      <c r="E14" s="35">
        <v>0</v>
      </c>
      <c r="F14" s="35">
        <v>0</v>
      </c>
      <c r="G14" s="35">
        <v>0</v>
      </c>
      <c r="H14" s="35">
        <v>28050</v>
      </c>
      <c r="I14" s="35">
        <v>56100</v>
      </c>
      <c r="J14" s="35">
        <v>75600</v>
      </c>
      <c r="K14" s="35">
        <v>144500</v>
      </c>
      <c r="L14" s="117"/>
      <c r="M14" s="117"/>
    </row>
    <row r="15" spans="1:13" ht="138" customHeight="1">
      <c r="A15" s="289"/>
      <c r="B15" s="289"/>
      <c r="C15" s="272"/>
      <c r="D15" s="100" t="s">
        <v>336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116"/>
      <c r="M15" s="117"/>
    </row>
    <row r="16" spans="1:13" ht="45.75" customHeight="1">
      <c r="A16" s="290"/>
      <c r="B16" s="290"/>
      <c r="C16" s="295" t="s">
        <v>453</v>
      </c>
      <c r="D16" s="296"/>
      <c r="E16" s="35">
        <v>0</v>
      </c>
      <c r="F16" s="35">
        <v>0</v>
      </c>
      <c r="G16" s="35">
        <v>420</v>
      </c>
      <c r="H16" s="35">
        <v>77</v>
      </c>
      <c r="I16" s="35">
        <v>153</v>
      </c>
      <c r="J16" s="35">
        <v>206</v>
      </c>
      <c r="K16" s="35">
        <v>395</v>
      </c>
      <c r="L16" s="116"/>
      <c r="M16" s="117"/>
    </row>
    <row r="17" spans="1:13" ht="50.25" customHeight="1">
      <c r="A17" s="288" t="s">
        <v>340</v>
      </c>
      <c r="B17" s="288" t="s">
        <v>477</v>
      </c>
      <c r="C17" s="293" t="s">
        <v>128</v>
      </c>
      <c r="D17" s="294"/>
      <c r="E17" s="154">
        <f>SUM(E18:E20)</f>
        <v>25760</v>
      </c>
      <c r="F17" s="154">
        <f t="shared" ref="F17:K17" si="5">SUM(F18:F20)</f>
        <v>8500</v>
      </c>
      <c r="G17" s="154">
        <f t="shared" si="5"/>
        <v>8000</v>
      </c>
      <c r="H17" s="154">
        <f t="shared" si="5"/>
        <v>127810</v>
      </c>
      <c r="I17" s="154">
        <f t="shared" si="5"/>
        <v>88920</v>
      </c>
      <c r="J17" s="154">
        <f t="shared" si="5"/>
        <v>161970</v>
      </c>
      <c r="K17" s="154">
        <f t="shared" si="5"/>
        <v>123100</v>
      </c>
      <c r="L17" s="112"/>
      <c r="M17" s="117"/>
    </row>
    <row r="18" spans="1:13" ht="70.5" customHeight="1">
      <c r="A18" s="289"/>
      <c r="B18" s="289"/>
      <c r="C18" s="271" t="s">
        <v>142</v>
      </c>
      <c r="D18" s="29" t="s">
        <v>661</v>
      </c>
      <c r="E18" s="162">
        <v>9660</v>
      </c>
      <c r="F18" s="162">
        <v>8500</v>
      </c>
      <c r="G18" s="162">
        <v>8000</v>
      </c>
      <c r="H18" s="162">
        <v>34210</v>
      </c>
      <c r="I18" s="162">
        <v>26520</v>
      </c>
      <c r="J18" s="162">
        <v>41970</v>
      </c>
      <c r="K18" s="162">
        <v>34300</v>
      </c>
      <c r="L18" s="117"/>
      <c r="M18" s="117"/>
    </row>
    <row r="19" spans="1:13" ht="72" customHeight="1">
      <c r="A19" s="289"/>
      <c r="B19" s="289"/>
      <c r="C19" s="272"/>
      <c r="D19" s="29" t="s">
        <v>248</v>
      </c>
      <c r="E19" s="162">
        <v>16100</v>
      </c>
      <c r="F19" s="162">
        <v>0</v>
      </c>
      <c r="G19" s="162">
        <v>0</v>
      </c>
      <c r="H19" s="162">
        <v>93600</v>
      </c>
      <c r="I19" s="162">
        <v>62400</v>
      </c>
      <c r="J19" s="162">
        <v>120000</v>
      </c>
      <c r="K19" s="162">
        <v>88800</v>
      </c>
      <c r="L19" s="117"/>
      <c r="M19" s="117"/>
    </row>
    <row r="20" spans="1:13" ht="138.75" customHeight="1">
      <c r="A20" s="290"/>
      <c r="B20" s="290"/>
      <c r="C20" s="273"/>
      <c r="D20" s="29" t="s">
        <v>336</v>
      </c>
      <c r="E20" s="162" t="s">
        <v>463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16"/>
      <c r="M20" s="116"/>
    </row>
    <row r="21" spans="1:13" ht="38.25" customHeight="1">
      <c r="A21" s="288" t="s">
        <v>341</v>
      </c>
      <c r="B21" s="288" t="s">
        <v>179</v>
      </c>
      <c r="C21" s="276" t="s">
        <v>128</v>
      </c>
      <c r="D21" s="278"/>
      <c r="E21" s="154">
        <f t="shared" ref="E21:K21" si="6">SUM(E22:E24)</f>
        <v>6500</v>
      </c>
      <c r="F21" s="154">
        <f t="shared" si="6"/>
        <v>5200</v>
      </c>
      <c r="G21" s="154">
        <f t="shared" si="6"/>
        <v>5700</v>
      </c>
      <c r="H21" s="154">
        <f t="shared" si="6"/>
        <v>59840</v>
      </c>
      <c r="I21" s="154">
        <f t="shared" si="6"/>
        <v>50340</v>
      </c>
      <c r="J21" s="154">
        <f t="shared" si="6"/>
        <v>50340</v>
      </c>
      <c r="K21" s="154">
        <f t="shared" si="6"/>
        <v>50380</v>
      </c>
      <c r="L21" s="118"/>
      <c r="M21" s="117"/>
    </row>
    <row r="22" spans="1:13" ht="66">
      <c r="A22" s="289"/>
      <c r="B22" s="289"/>
      <c r="C22" s="271" t="s">
        <v>142</v>
      </c>
      <c r="D22" s="29" t="s">
        <v>661</v>
      </c>
      <c r="E22" s="35">
        <v>6500</v>
      </c>
      <c r="F22" s="35">
        <v>5200</v>
      </c>
      <c r="G22" s="35">
        <v>5700</v>
      </c>
      <c r="H22" s="35">
        <v>36640</v>
      </c>
      <c r="I22" s="35">
        <v>27140</v>
      </c>
      <c r="J22" s="35">
        <v>27140</v>
      </c>
      <c r="K22" s="35">
        <v>27180</v>
      </c>
      <c r="L22" s="117"/>
      <c r="M22" s="117"/>
    </row>
    <row r="23" spans="1:13" ht="55.5" customHeight="1">
      <c r="A23" s="289"/>
      <c r="B23" s="289"/>
      <c r="C23" s="272"/>
      <c r="D23" s="29" t="s">
        <v>248</v>
      </c>
      <c r="E23" s="35">
        <v>0</v>
      </c>
      <c r="F23" s="35">
        <v>0</v>
      </c>
      <c r="G23" s="35">
        <v>0</v>
      </c>
      <c r="H23" s="35">
        <v>23200</v>
      </c>
      <c r="I23" s="35">
        <v>23200</v>
      </c>
      <c r="J23" s="35">
        <v>23200</v>
      </c>
      <c r="K23" s="35">
        <v>23200</v>
      </c>
      <c r="L23" s="117"/>
      <c r="M23" s="117"/>
    </row>
    <row r="24" spans="1:13" ht="132" customHeight="1">
      <c r="A24" s="290"/>
      <c r="B24" s="290"/>
      <c r="C24" s="273"/>
      <c r="D24" s="29" t="s">
        <v>336</v>
      </c>
      <c r="E24" s="35"/>
      <c r="F24" s="35"/>
      <c r="G24" s="35"/>
      <c r="H24" s="35"/>
      <c r="I24" s="35"/>
      <c r="J24" s="35"/>
      <c r="K24" s="35"/>
      <c r="L24" s="116"/>
      <c r="M24" s="116"/>
    </row>
    <row r="25" spans="1:13" ht="32.25" customHeight="1">
      <c r="A25" s="288" t="s">
        <v>337</v>
      </c>
      <c r="B25" s="288" t="s">
        <v>138</v>
      </c>
      <c r="C25" s="276" t="s">
        <v>128</v>
      </c>
      <c r="D25" s="278"/>
      <c r="E25" s="154">
        <f>SUM(E26:E28)</f>
        <v>6600</v>
      </c>
      <c r="F25" s="154">
        <f t="shared" ref="F25:K25" si="7">SUM(F26:F28)</f>
        <v>6400</v>
      </c>
      <c r="G25" s="154">
        <f t="shared" si="7"/>
        <v>6200</v>
      </c>
      <c r="H25" s="154">
        <f t="shared" si="7"/>
        <v>7432.6</v>
      </c>
      <c r="I25" s="154">
        <f t="shared" si="7"/>
        <v>7463.2</v>
      </c>
      <c r="J25" s="154">
        <f t="shared" si="7"/>
        <v>7404.2</v>
      </c>
      <c r="K25" s="154">
        <f t="shared" si="7"/>
        <v>7556.6</v>
      </c>
      <c r="L25" s="117"/>
      <c r="M25" s="117"/>
    </row>
    <row r="26" spans="1:13" ht="72" customHeight="1">
      <c r="A26" s="289"/>
      <c r="B26" s="289"/>
      <c r="C26" s="271" t="s">
        <v>142</v>
      </c>
      <c r="D26" s="29" t="s">
        <v>662</v>
      </c>
      <c r="E26" s="35">
        <f>6696-96</f>
        <v>6600</v>
      </c>
      <c r="F26" s="35">
        <f>6800-400</f>
        <v>6400</v>
      </c>
      <c r="G26" s="35">
        <f>6911.7-311.7-400</f>
        <v>6200</v>
      </c>
      <c r="H26" s="35">
        <v>7432.6</v>
      </c>
      <c r="I26" s="35">
        <v>7463.2</v>
      </c>
      <c r="J26" s="35">
        <v>7404.2</v>
      </c>
      <c r="K26" s="35">
        <v>7556.6</v>
      </c>
      <c r="L26" s="117"/>
      <c r="M26" s="117"/>
    </row>
    <row r="27" spans="1:13" ht="67.5" customHeight="1">
      <c r="A27" s="289"/>
      <c r="B27" s="289"/>
      <c r="C27" s="272"/>
      <c r="D27" s="29" t="s">
        <v>248</v>
      </c>
      <c r="E27" s="35"/>
      <c r="F27" s="35"/>
      <c r="G27" s="35"/>
      <c r="H27" s="35"/>
      <c r="I27" s="35"/>
      <c r="J27" s="35"/>
      <c r="K27" s="35"/>
      <c r="L27" s="116"/>
      <c r="M27" s="116"/>
    </row>
    <row r="28" spans="1:13" ht="131.25" customHeight="1">
      <c r="A28" s="290"/>
      <c r="B28" s="290"/>
      <c r="C28" s="273"/>
      <c r="D28" s="29" t="s">
        <v>336</v>
      </c>
      <c r="E28" s="35"/>
      <c r="F28" s="35"/>
      <c r="G28" s="35"/>
      <c r="H28" s="35"/>
      <c r="I28" s="35"/>
      <c r="J28" s="35"/>
      <c r="K28" s="35"/>
      <c r="L28" s="116"/>
      <c r="M28" s="116"/>
    </row>
    <row r="29" spans="1:13" ht="30.75" customHeight="1">
      <c r="A29" s="288" t="s">
        <v>338</v>
      </c>
      <c r="B29" s="288" t="s">
        <v>187</v>
      </c>
      <c r="C29" s="276" t="s">
        <v>128</v>
      </c>
      <c r="D29" s="278"/>
      <c r="E29" s="154">
        <f>SUM(E30:E31)</f>
        <v>3168.26</v>
      </c>
      <c r="F29" s="154">
        <f t="shared" ref="F29:K29" si="8">SUM(F30:F32)</f>
        <v>3384.5</v>
      </c>
      <c r="G29" s="154">
        <f t="shared" si="8"/>
        <v>2650</v>
      </c>
      <c r="H29" s="154">
        <f t="shared" si="8"/>
        <v>3295</v>
      </c>
      <c r="I29" s="154">
        <f t="shared" si="8"/>
        <v>8085</v>
      </c>
      <c r="J29" s="154">
        <f t="shared" si="8"/>
        <v>8155</v>
      </c>
      <c r="K29" s="154">
        <f t="shared" si="8"/>
        <v>8225</v>
      </c>
      <c r="L29" s="117"/>
      <c r="M29" s="117"/>
    </row>
    <row r="30" spans="1:13" ht="66.75" customHeight="1">
      <c r="A30" s="289"/>
      <c r="B30" s="289"/>
      <c r="C30" s="271" t="s">
        <v>142</v>
      </c>
      <c r="D30" s="29" t="s">
        <v>662</v>
      </c>
      <c r="E30" s="35">
        <f>3168.26-E31</f>
        <v>2634.9965000000002</v>
      </c>
      <c r="F30" s="35">
        <v>2709.5</v>
      </c>
      <c r="G30" s="35">
        <f>2650-G31</f>
        <v>1975</v>
      </c>
      <c r="H30" s="35">
        <f>3295-H31</f>
        <v>2550</v>
      </c>
      <c r="I30" s="35">
        <f>8085-I31</f>
        <v>7340</v>
      </c>
      <c r="J30" s="35">
        <f>8155-J31</f>
        <v>7410</v>
      </c>
      <c r="K30" s="35">
        <f>8225-K31</f>
        <v>7480</v>
      </c>
      <c r="L30" s="117"/>
      <c r="M30" s="117"/>
    </row>
    <row r="31" spans="1:13" ht="67.5" customHeight="1">
      <c r="A31" s="289"/>
      <c r="B31" s="289"/>
      <c r="C31" s="272"/>
      <c r="D31" s="29" t="s">
        <v>248</v>
      </c>
      <c r="E31" s="35">
        <v>533.26350000000002</v>
      </c>
      <c r="F31" s="35">
        <v>675</v>
      </c>
      <c r="G31" s="35">
        <v>675</v>
      </c>
      <c r="H31" s="35">
        <v>745</v>
      </c>
      <c r="I31" s="35">
        <v>745</v>
      </c>
      <c r="J31" s="35">
        <v>745</v>
      </c>
      <c r="K31" s="35">
        <v>745</v>
      </c>
      <c r="L31" s="117"/>
      <c r="M31" s="117"/>
    </row>
    <row r="32" spans="1:13" ht="132.75" customHeight="1">
      <c r="A32" s="290"/>
      <c r="B32" s="290"/>
      <c r="C32" s="273"/>
      <c r="D32" s="29" t="s">
        <v>336</v>
      </c>
      <c r="E32" s="35"/>
      <c r="F32" s="35"/>
      <c r="G32" s="35"/>
      <c r="H32" s="35"/>
      <c r="I32" s="35"/>
      <c r="J32" s="35"/>
      <c r="K32" s="35"/>
      <c r="L32" s="116"/>
      <c r="M32" s="116"/>
    </row>
  </sheetData>
  <mergeCells count="35">
    <mergeCell ref="B29:B32"/>
    <mergeCell ref="A29:A32"/>
    <mergeCell ref="B21:B24"/>
    <mergeCell ref="A21:A24"/>
    <mergeCell ref="B25:B28"/>
    <mergeCell ref="A25:A28"/>
    <mergeCell ref="C17:D17"/>
    <mergeCell ref="C16:D16"/>
    <mergeCell ref="C11:D11"/>
    <mergeCell ref="B9:B11"/>
    <mergeCell ref="A9:A11"/>
    <mergeCell ref="B17:B20"/>
    <mergeCell ref="A17:A20"/>
    <mergeCell ref="C18:C20"/>
    <mergeCell ref="C13:C15"/>
    <mergeCell ref="C29:D29"/>
    <mergeCell ref="C30:C32"/>
    <mergeCell ref="C21:D21"/>
    <mergeCell ref="C22:C24"/>
    <mergeCell ref="C25:D25"/>
    <mergeCell ref="C26:C28"/>
    <mergeCell ref="E3:K4"/>
    <mergeCell ref="C3:D5"/>
    <mergeCell ref="C12:D12"/>
    <mergeCell ref="G1:M1"/>
    <mergeCell ref="A2:K2"/>
    <mergeCell ref="A3:A5"/>
    <mergeCell ref="B3:B5"/>
    <mergeCell ref="B12:B16"/>
    <mergeCell ref="A12:A16"/>
    <mergeCell ref="C6:D6"/>
    <mergeCell ref="C7:D7"/>
    <mergeCell ref="C8:C10"/>
    <mergeCell ref="B7:B8"/>
    <mergeCell ref="A7:A8"/>
  </mergeCells>
  <phoneticPr fontId="12" type="noConversion"/>
  <pageMargins left="0.31496062992125984" right="0.19685039370078741" top="0.51181102362204722" bottom="0.15748031496062992" header="0.31496062992125984" footer="0.19685039370078741"/>
  <pageSetup paperSize="9" scale="90" orientation="landscape" r:id="rId1"/>
  <headerFooter alignWithMargins="0"/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Приложение 1</vt:lpstr>
      <vt:lpstr>Приложение2</vt:lpstr>
      <vt:lpstr>Приложение3</vt:lpstr>
      <vt:lpstr>Приложение4</vt:lpstr>
      <vt:lpstr>Приложение5</vt:lpstr>
      <vt:lpstr>Приложение4!_Таблица_6</vt:lpstr>
      <vt:lpstr>Приложение2!OLE_LINK2</vt:lpstr>
      <vt:lpstr>'Приложение 1'!Заголовки_для_печати</vt:lpstr>
      <vt:lpstr>Приложение2!Заголовки_для_печати</vt:lpstr>
      <vt:lpstr>Приложение3!Заголовки_для_печати</vt:lpstr>
      <vt:lpstr>Приложение4!Заголовки_для_печати</vt:lpstr>
      <vt:lpstr>Приложение5!Заголовки_для_печати</vt:lpstr>
      <vt:lpstr>Приложение2!Область_печати</vt:lpstr>
      <vt:lpstr>Приложение3!Область_печати</vt:lpstr>
      <vt:lpstr>Приложение4!Область_печати</vt:lpstr>
    </vt:vector>
  </TitlesOfParts>
  <Company>Министерство финансов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Фёдорович Крузенштерн</dc:creator>
  <cp:lastModifiedBy>Сподобина</cp:lastModifiedBy>
  <cp:lastPrinted>2014-12-30T11:29:27Z</cp:lastPrinted>
  <dcterms:created xsi:type="dcterms:W3CDTF">2013-04-15T06:38:18Z</dcterms:created>
  <dcterms:modified xsi:type="dcterms:W3CDTF">2014-12-30T11:37:10Z</dcterms:modified>
</cp:coreProperties>
</file>