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<sst xmlns="http://schemas.openxmlformats.org/spreadsheetml/2006/main" count="79" uniqueCount="46">
  <si>
    <t>Наименование показателя</t>
  </si>
  <si>
    <t>Всего:</t>
  </si>
  <si>
    <t>руб.</t>
  </si>
  <si>
    <t>в том числе:</t>
  </si>
  <si>
    <t>постоянные (ЭПЗ)</t>
  </si>
  <si>
    <t>переменные</t>
  </si>
  <si>
    <t>расходы на обслуживание кредитов</t>
  </si>
  <si>
    <t xml:space="preserve">расходы на формирование резерва по сомнительным долгам </t>
  </si>
  <si>
    <t>расчетная предпринимательская прибыль (РПП)</t>
  </si>
  <si>
    <t>амортизация основных средств и нематериальных активов</t>
  </si>
  <si>
    <t>налоги (включая налог на прибыль)</t>
  </si>
  <si>
    <t xml:space="preserve">капитальные вложения из прибыли </t>
  </si>
  <si>
    <t>разница между сбытовой надбавкой, установленной для организации, которой был присвоен статус ГП, и сбытовой надбавкой организации, ранее осуществлявшей функции ГП, на период с момента присвоения статуса ГП до момента установления сбытовой надбавки для организации, которой был присвоен статус ГП;</t>
  </si>
  <si>
    <t>процедурой принятия ГП на обслуживание покупателей(потребителей) электрической энергииив случаях, установленных пунктом 15 Основных положений</t>
  </si>
  <si>
    <t>Неподконтрольные расходы за 2016 год (∆  НР)</t>
  </si>
  <si>
    <t>НВВ без учета (Вып по населению 2018 год)</t>
  </si>
  <si>
    <t>Выпадающие, недополученные (излишне полученные) доходы, всего</t>
  </si>
  <si>
    <t xml:space="preserve">коэффициент d для ЭОЗ </t>
  </si>
  <si>
    <t>dэоз</t>
  </si>
  <si>
    <t>коэффициент d для ЭВ</t>
  </si>
  <si>
    <t>dэв</t>
  </si>
  <si>
    <t xml:space="preserve">население и приравненные к нему категории потребителей </t>
  </si>
  <si>
    <t xml:space="preserve">сетевые организации, покупающие электрическую энергию для компенсации потерь электрической энергии </t>
  </si>
  <si>
    <t>в том числе до группам потребителей</t>
  </si>
  <si>
    <t>Необходимая валовая выручка ГП для целей расчета сбытовой надбавки на расчетный период регулирования, определенная методом экономически обоснованных затрат (ЭОЗ)</t>
  </si>
  <si>
    <t>Ед. изм.</t>
  </si>
  <si>
    <t>Эталонная выручка ГП для целей расчета сбытовой надбавки на расчетный период регулирования (ЭВ), всего</t>
  </si>
  <si>
    <t>Неподконтрольные расходы ГП, всего</t>
  </si>
  <si>
    <t>доля ЭВ</t>
  </si>
  <si>
    <t>доля ЭОЗ</t>
  </si>
  <si>
    <t>НВВ (для расчета СН), в том числе</t>
  </si>
  <si>
    <t xml:space="preserve">График поэтапного доведения необходимой валовой выручки гарантирующих поставщиков электрической энергии до эталонной выручки гарантирующих поставщиков, в том числе:                </t>
  </si>
  <si>
    <t>Неподконтрольные расходы ГП</t>
  </si>
  <si>
    <t>Выпадающие, недополученные (излишне полученные) доходы</t>
  </si>
  <si>
    <t>недополученные (излишне полученные) доходы, обусловленные отклонением величины фактического полезного отпуска от величины, учтенной при установлении сбытовых надбавок ГП, за исключением дохода, полученного от увеличения полезного отпуска, связанного с принятием на обслуживание покупателей (потребителей) электрической энергии в течение периода, предшествующего базовому периоду регулирования</t>
  </si>
  <si>
    <t xml:space="preserve">обусловленные установлением цен (тарифов) на электрическую энергию (мощность), поставляемую населению и приравненным к нему категориям потребителей </t>
  </si>
  <si>
    <t>прочие потребители с максимальной мощностью энергопринимающих устройств                           от 670 кВт до 10 МВт</t>
  </si>
  <si>
    <t>прочие потребители с максимальной мощностью энергопринимающих устройств                          не менее 10 МВт</t>
  </si>
  <si>
    <t>прочие потребители с максимальной мощностью энергопринимающих устройств                        менее 670 кВт</t>
  </si>
  <si>
    <t>- на 2019 год</t>
  </si>
  <si>
    <t>- за 2017 год</t>
  </si>
  <si>
    <t>Неподконтрольные расходы за 2017 год (∆  НР)</t>
  </si>
  <si>
    <t xml:space="preserve">Выполнение предписания ФАС России от 14.08.2018 № СП/63626/18 </t>
  </si>
  <si>
    <t>Выполнение предписания ФАС России от 10.12.2018 № СП/100951/18</t>
  </si>
  <si>
    <t>Приложение № 1 к протоколу заседания Правления Государственного комитета
Республики Карелия по ценам и тарифам от 27 декабря 2018 года № 200</t>
  </si>
  <si>
    <t>Необходимая валовая выручка ООО "Энергокомфорт". Единая Карельская сбытовая компания" на 2019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</si>
</sst>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4">
    <font>
      <sz val="10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4" fontId="9" fillId="0" borderId="9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1" fillId="0" borderId="0" xfId="0" applyNumberFormat="1" applyFont="1" applyBorder="1" applyAlignment="1">
      <alignment/>
    </xf>
    <xf numFmtId="4" fontId="8" fillId="0" borderId="1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6" xfId="0" applyFont="1" applyBorder="1" applyAlignment="1" quotePrefix="1">
      <alignment horizontal="left" vertical="center" wrapText="1"/>
    </xf>
    <xf numFmtId="0" fontId="13" fillId="0" borderId="16" xfId="18" applyFont="1" applyBorder="1" applyAlignment="1">
      <alignment horizontal="left" vertical="center" wrapText="1"/>
      <protection/>
    </xf>
    <xf numFmtId="0" fontId="13" fillId="0" borderId="16" xfId="18" applyFont="1" applyBorder="1" applyAlignment="1">
      <alignment horizontal="left" vertical="center" wrapText="1"/>
      <protection/>
    </xf>
    <xf numFmtId="0" fontId="13" fillId="0" borderId="17" xfId="18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 wrapText="1"/>
    </xf>
    <xf numFmtId="0" fontId="11" fillId="0" borderId="0" xfId="0" applyFont="1" applyAlignment="1">
      <alignment horizontal="right" vertical="center" wrapText="1"/>
    </xf>
    <xf numFmtId="2" fontId="8" fillId="0" borderId="18" xfId="0" applyNumberFormat="1" applyFont="1" applyBorder="1" applyAlignment="1">
      <alignment horizontal="center" vertical="center" wrapText="1"/>
    </xf>
    <xf numFmtId="2" fontId="8" fillId="0" borderId="19" xfId="0" applyNumberFormat="1" applyFont="1" applyBorder="1" applyAlignment="1">
      <alignment horizontal="center" vertical="center" wrapText="1"/>
    </xf>
    <xf numFmtId="2" fontId="8" fillId="0" borderId="20" xfId="0" applyNumberFormat="1" applyFont="1" applyBorder="1" applyAlignment="1">
      <alignment horizontal="center" vertical="center" wrapText="1"/>
    </xf>
    <xf numFmtId="2" fontId="8" fillId="0" borderId="21" xfId="0" applyNumberFormat="1" applyFont="1" applyBorder="1" applyAlignment="1">
      <alignment horizontal="center" vertical="center" wrapText="1"/>
    </xf>
    <xf numFmtId="2" fontId="8" fillId="0" borderId="22" xfId="0" applyNumberFormat="1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23" xfId="0" applyNumberFormat="1" applyFont="1" applyBorder="1" applyAlignment="1">
      <alignment horizontal="center" vertical="center" wrapText="1"/>
    </xf>
    <xf numFmtId="2" fontId="8" fillId="0" borderId="24" xfId="0" applyNumberFormat="1" applyFont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МОЙ -Модель Карелия 2018 на утвер баланс с изм цен (21.12)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tabSelected="1" zoomScale="75" zoomScaleNormal="75" workbookViewId="0" topLeftCell="A1">
      <selection activeCell="C1" sqref="C1"/>
    </sheetView>
  </sheetViews>
  <sheetFormatPr defaultColWidth="9.140625" defaultRowHeight="12.75"/>
  <cols>
    <col min="1" max="1" width="143.57421875" style="0" customWidth="1"/>
    <col min="2" max="2" width="17.421875" style="0" customWidth="1"/>
    <col min="3" max="3" width="21.8515625" style="0" customWidth="1"/>
    <col min="4" max="4" width="26.00390625" style="0" customWidth="1"/>
    <col min="5" max="5" width="26.8515625" style="0" customWidth="1"/>
    <col min="6" max="7" width="25.28125" style="0" customWidth="1"/>
    <col min="8" max="8" width="25.421875" style="0" customWidth="1"/>
  </cols>
  <sheetData>
    <row r="1" spans="1:8" ht="39.75" customHeight="1">
      <c r="A1" s="4"/>
      <c r="B1" s="4"/>
      <c r="C1" s="4"/>
      <c r="D1" s="4"/>
      <c r="E1" s="4"/>
      <c r="F1" s="41" t="s">
        <v>44</v>
      </c>
      <c r="G1" s="41"/>
      <c r="H1" s="41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20.25">
      <c r="A3" s="40" t="s">
        <v>45</v>
      </c>
      <c r="B3" s="40"/>
      <c r="C3" s="40"/>
      <c r="D3" s="40"/>
      <c r="E3" s="40"/>
      <c r="F3" s="40"/>
      <c r="G3" s="40"/>
      <c r="H3" s="40"/>
    </row>
    <row r="4" spans="1:8" ht="16.5" thickBot="1">
      <c r="A4" s="5"/>
      <c r="B4" s="5"/>
      <c r="C4" s="5"/>
      <c r="D4" s="5"/>
      <c r="E4" s="5"/>
      <c r="F4" s="5"/>
      <c r="G4" s="5"/>
      <c r="H4" s="5"/>
    </row>
    <row r="5" spans="1:8" ht="18.75">
      <c r="A5" s="49" t="s">
        <v>0</v>
      </c>
      <c r="B5" s="47" t="s">
        <v>25</v>
      </c>
      <c r="C5" s="45" t="s">
        <v>1</v>
      </c>
      <c r="D5" s="42" t="s">
        <v>23</v>
      </c>
      <c r="E5" s="43"/>
      <c r="F5" s="43"/>
      <c r="G5" s="43"/>
      <c r="H5" s="44"/>
    </row>
    <row r="6" spans="1:8" ht="139.5" customHeight="1" thickBot="1">
      <c r="A6" s="50"/>
      <c r="B6" s="48"/>
      <c r="C6" s="46"/>
      <c r="D6" s="6" t="s">
        <v>21</v>
      </c>
      <c r="E6" s="6" t="s">
        <v>38</v>
      </c>
      <c r="F6" s="6" t="s">
        <v>36</v>
      </c>
      <c r="G6" s="6" t="s">
        <v>37</v>
      </c>
      <c r="H6" s="7" t="s">
        <v>22</v>
      </c>
    </row>
    <row r="7" spans="1:8" s="3" customFormat="1" ht="17.25" customHeight="1" thickBot="1">
      <c r="A7" s="8">
        <v>1</v>
      </c>
      <c r="B7" s="9">
        <v>2</v>
      </c>
      <c r="C7" s="10">
        <v>3</v>
      </c>
      <c r="D7" s="9">
        <v>4</v>
      </c>
      <c r="E7" s="9">
        <v>5</v>
      </c>
      <c r="F7" s="9">
        <v>6</v>
      </c>
      <c r="G7" s="9">
        <v>7</v>
      </c>
      <c r="H7" s="11">
        <v>8</v>
      </c>
    </row>
    <row r="8" spans="1:8" ht="18.75">
      <c r="A8" s="33"/>
      <c r="B8" s="12"/>
      <c r="C8" s="12"/>
      <c r="D8" s="12"/>
      <c r="E8" s="12"/>
      <c r="F8" s="12"/>
      <c r="G8" s="12"/>
      <c r="H8" s="13"/>
    </row>
    <row r="9" spans="1:8" ht="45" customHeight="1">
      <c r="A9" s="34" t="s">
        <v>24</v>
      </c>
      <c r="B9" s="14" t="s">
        <v>2</v>
      </c>
      <c r="C9" s="19">
        <f>D9+E9+F9+G9+H9</f>
        <v>80983023.4921954</v>
      </c>
      <c r="D9" s="15">
        <v>42503097.1028097</v>
      </c>
      <c r="E9" s="15">
        <v>19954087.76210844</v>
      </c>
      <c r="F9" s="15">
        <v>8278189.465129775</v>
      </c>
      <c r="G9" s="15">
        <v>69614.25500978169</v>
      </c>
      <c r="H9" s="16">
        <v>10178034.907137696</v>
      </c>
    </row>
    <row r="10" spans="1:8" ht="17.25" customHeight="1">
      <c r="A10" s="34"/>
      <c r="B10" s="14"/>
      <c r="C10" s="19"/>
      <c r="D10" s="15"/>
      <c r="E10" s="15"/>
      <c r="F10" s="15"/>
      <c r="G10" s="15"/>
      <c r="H10" s="16"/>
    </row>
    <row r="11" spans="1:8" ht="39" customHeight="1">
      <c r="A11" s="34" t="s">
        <v>26</v>
      </c>
      <c r="B11" s="14" t="s">
        <v>2</v>
      </c>
      <c r="C11" s="19">
        <f>D11+E11+F11+G11+H11</f>
        <v>394671232.0503452</v>
      </c>
      <c r="D11" s="15">
        <f>D13+D14</f>
        <v>173323163.2495519</v>
      </c>
      <c r="E11" s="15">
        <f>E13+E14</f>
        <v>213243967.9850276</v>
      </c>
      <c r="F11" s="15">
        <f>F13+F14</f>
        <v>3590891.5108763687</v>
      </c>
      <c r="G11" s="15">
        <f>G13+G14</f>
        <v>107595.62152961534</v>
      </c>
      <c r="H11" s="16">
        <f>H13+H14</f>
        <v>4405613.683359653</v>
      </c>
    </row>
    <row r="12" spans="1:8" ht="18.75">
      <c r="A12" s="35" t="s">
        <v>3</v>
      </c>
      <c r="B12" s="14"/>
      <c r="C12" s="19"/>
      <c r="D12" s="15"/>
      <c r="E12" s="15"/>
      <c r="F12" s="15"/>
      <c r="G12" s="15"/>
      <c r="H12" s="16"/>
    </row>
    <row r="13" spans="1:8" ht="18.75">
      <c r="A13" s="34" t="s">
        <v>4</v>
      </c>
      <c r="B13" s="14" t="s">
        <v>2</v>
      </c>
      <c r="C13" s="19">
        <f>D13+E13+F13+G13+H13</f>
        <v>306939478.13604075</v>
      </c>
      <c r="D13" s="15">
        <v>100581123.45257288</v>
      </c>
      <c r="E13" s="15">
        <v>201115267.15028372</v>
      </c>
      <c r="F13" s="15">
        <v>2304087.014683583</v>
      </c>
      <c r="G13" s="15">
        <v>81844.93554872308</v>
      </c>
      <c r="H13" s="16">
        <v>2857155.582951785</v>
      </c>
    </row>
    <row r="14" spans="1:8" ht="18.75">
      <c r="A14" s="34" t="s">
        <v>5</v>
      </c>
      <c r="B14" s="14" t="s">
        <v>2</v>
      </c>
      <c r="C14" s="19">
        <f>D14+E14+F14+G14+H14</f>
        <v>87731753.91430442</v>
      </c>
      <c r="D14" s="15">
        <f>D16+D17+D18</f>
        <v>72742039.796979</v>
      </c>
      <c r="E14" s="15">
        <f>E16+E17+E18</f>
        <v>12128700.834743883</v>
      </c>
      <c r="F14" s="15">
        <f>F16+F17+F18</f>
        <v>1286804.4961927861</v>
      </c>
      <c r="G14" s="15">
        <f>G16+G17+G18</f>
        <v>25750.685980892256</v>
      </c>
      <c r="H14" s="16">
        <f>H16+H17+H18</f>
        <v>1548458.1004078672</v>
      </c>
    </row>
    <row r="15" spans="1:8" ht="18.75">
      <c r="A15" s="35" t="s">
        <v>3</v>
      </c>
      <c r="B15" s="14"/>
      <c r="C15" s="19"/>
      <c r="D15" s="15"/>
      <c r="E15" s="15"/>
      <c r="F15" s="15"/>
      <c r="G15" s="15"/>
      <c r="H15" s="16"/>
    </row>
    <row r="16" spans="1:8" ht="17.25" customHeight="1">
      <c r="A16" s="34" t="s">
        <v>6</v>
      </c>
      <c r="B16" s="14" t="s">
        <v>2</v>
      </c>
      <c r="C16" s="19">
        <f>D16+E16+F16+G16+H16</f>
        <v>28417136.295473456</v>
      </c>
      <c r="D16" s="15">
        <v>25992816.190822158</v>
      </c>
      <c r="E16" s="15">
        <v>2361350.751283731</v>
      </c>
      <c r="F16" s="15">
        <v>28919.258583622974</v>
      </c>
      <c r="G16" s="15">
        <v>1166.0991364364102</v>
      </c>
      <c r="H16" s="16">
        <v>32883.995647506774</v>
      </c>
    </row>
    <row r="17" spans="1:8" ht="21" customHeight="1">
      <c r="A17" s="34" t="s">
        <v>7</v>
      </c>
      <c r="B17" s="14" t="s">
        <v>2</v>
      </c>
      <c r="C17" s="19">
        <f>D17+E17+F17+G17+H17</f>
        <v>42710453.55293806</v>
      </c>
      <c r="D17" s="15">
        <v>39066743.28774654</v>
      </c>
      <c r="E17" s="15">
        <v>3549068.44012161</v>
      </c>
      <c r="F17" s="15">
        <v>43465.13447655108</v>
      </c>
      <c r="G17" s="15">
        <v>1752.6263901835111</v>
      </c>
      <c r="H17" s="16">
        <v>49424.06420317502</v>
      </c>
    </row>
    <row r="18" spans="1:8" ht="18" customHeight="1">
      <c r="A18" s="34" t="s">
        <v>8</v>
      </c>
      <c r="B18" s="14" t="s">
        <v>2</v>
      </c>
      <c r="C18" s="19">
        <f>D18+E18+F18+G18+H18</f>
        <v>16604164.065892898</v>
      </c>
      <c r="D18" s="15">
        <v>7682480.318410287</v>
      </c>
      <c r="E18" s="15">
        <v>6218281.6433385415</v>
      </c>
      <c r="F18" s="15">
        <v>1214420.103132612</v>
      </c>
      <c r="G18" s="15">
        <v>22831.960454272335</v>
      </c>
      <c r="H18" s="16">
        <v>1466150.0405571854</v>
      </c>
    </row>
    <row r="19" spans="1:8" ht="13.5" customHeight="1">
      <c r="A19" s="34"/>
      <c r="B19" s="14"/>
      <c r="C19" s="19"/>
      <c r="D19" s="15"/>
      <c r="E19" s="15"/>
      <c r="F19" s="15"/>
      <c r="G19" s="15"/>
      <c r="H19" s="16"/>
    </row>
    <row r="20" spans="1:8" ht="18.75">
      <c r="A20" s="34" t="s">
        <v>27</v>
      </c>
      <c r="B20" s="14" t="s">
        <v>2</v>
      </c>
      <c r="C20" s="19">
        <f>D20+E20+F20+G20+H20</f>
        <v>482556.68</v>
      </c>
      <c r="D20" s="15">
        <f>D22+D23</f>
        <v>441388.8491252144</v>
      </c>
      <c r="E20" s="15">
        <f>E22+E23</f>
        <v>40098.536566349605</v>
      </c>
      <c r="F20" s="15">
        <f>F22+F23</f>
        <v>491.0833120224543</v>
      </c>
      <c r="G20" s="15">
        <f>G22+G23</f>
        <v>19.801746452518323</v>
      </c>
      <c r="H20" s="16">
        <f>H22+H23</f>
        <v>558.4092499610167</v>
      </c>
    </row>
    <row r="21" spans="1:8" ht="18.75">
      <c r="A21" s="35" t="s">
        <v>3</v>
      </c>
      <c r="B21" s="14"/>
      <c r="C21" s="19"/>
      <c r="D21" s="15"/>
      <c r="E21" s="15"/>
      <c r="F21" s="15"/>
      <c r="G21" s="15"/>
      <c r="H21" s="16"/>
    </row>
    <row r="22" spans="1:8" ht="18.75">
      <c r="A22" s="34" t="s">
        <v>9</v>
      </c>
      <c r="B22" s="14" t="s">
        <v>2</v>
      </c>
      <c r="C22" s="19">
        <f>D22+E22+F22+G22+H22</f>
        <v>394020.68000000005</v>
      </c>
      <c r="D22" s="15">
        <v>360406.0241726099</v>
      </c>
      <c r="E22" s="15">
        <v>32741.547883821513</v>
      </c>
      <c r="F22" s="15">
        <v>400.98290741667824</v>
      </c>
      <c r="G22" s="15">
        <v>16.168665621640255</v>
      </c>
      <c r="H22" s="16">
        <v>455.9563705302552</v>
      </c>
    </row>
    <row r="23" spans="1:8" ht="18.75">
      <c r="A23" s="34" t="s">
        <v>10</v>
      </c>
      <c r="B23" s="14" t="s">
        <v>2</v>
      </c>
      <c r="C23" s="19">
        <f>D23+E23+F23+G23+H23</f>
        <v>88536</v>
      </c>
      <c r="D23" s="15">
        <v>80982.8249526045</v>
      </c>
      <c r="E23" s="15">
        <v>7356.988682528088</v>
      </c>
      <c r="F23" s="15">
        <v>90.10040460577609</v>
      </c>
      <c r="G23" s="15">
        <v>3.633080830878068</v>
      </c>
      <c r="H23" s="16">
        <v>102.45287943076153</v>
      </c>
    </row>
    <row r="24" spans="1:8" ht="18.75" hidden="1">
      <c r="A24" s="34" t="s">
        <v>11</v>
      </c>
      <c r="B24" s="14"/>
      <c r="C24" s="19"/>
      <c r="D24" s="15"/>
      <c r="E24" s="15"/>
      <c r="F24" s="15"/>
      <c r="G24" s="15"/>
      <c r="H24" s="16"/>
    </row>
    <row r="25" spans="1:8" ht="15" customHeight="1">
      <c r="A25" s="34"/>
      <c r="B25" s="14"/>
      <c r="C25" s="19"/>
      <c r="D25" s="15"/>
      <c r="E25" s="15"/>
      <c r="F25" s="15"/>
      <c r="G25" s="15"/>
      <c r="H25" s="16"/>
    </row>
    <row r="26" spans="1:8" ht="18" customHeight="1">
      <c r="A26" s="34" t="s">
        <v>16</v>
      </c>
      <c r="B26" s="14" t="s">
        <v>2</v>
      </c>
      <c r="C26" s="19">
        <f>D26+E26+F26+G26+H26</f>
        <v>-5400313.98153683</v>
      </c>
      <c r="D26" s="15">
        <f>D30+D33+D35</f>
        <v>-1067406.3347578824</v>
      </c>
      <c r="E26" s="15">
        <f>E30+E33+E35</f>
        <v>3511146.2215235005</v>
      </c>
      <c r="F26" s="15">
        <f>F30+F33+F35</f>
        <v>-287476.1880099883</v>
      </c>
      <c r="G26" s="15">
        <f>G30+G33+G35</f>
        <v>-6619.918596677031</v>
      </c>
      <c r="H26" s="16">
        <f>H30+H33+H35</f>
        <v>-7549957.761695783</v>
      </c>
    </row>
    <row r="27" spans="1:8" ht="18.75">
      <c r="A27" s="35" t="s">
        <v>3</v>
      </c>
      <c r="B27" s="14"/>
      <c r="C27" s="19"/>
      <c r="D27" s="15"/>
      <c r="E27" s="15"/>
      <c r="F27" s="15"/>
      <c r="G27" s="15"/>
      <c r="H27" s="16"/>
    </row>
    <row r="28" spans="1:8" ht="56.25" hidden="1">
      <c r="A28" s="34" t="s">
        <v>12</v>
      </c>
      <c r="B28" s="14" t="s">
        <v>2</v>
      </c>
      <c r="C28" s="19">
        <v>0</v>
      </c>
      <c r="D28" s="15"/>
      <c r="E28" s="15"/>
      <c r="F28" s="15"/>
      <c r="G28" s="15"/>
      <c r="H28" s="16"/>
    </row>
    <row r="29" spans="1:8" ht="37.5" hidden="1">
      <c r="A29" s="34" t="s">
        <v>13</v>
      </c>
      <c r="B29" s="14" t="s">
        <v>2</v>
      </c>
      <c r="C29" s="19">
        <v>0</v>
      </c>
      <c r="D29" s="15"/>
      <c r="E29" s="15"/>
      <c r="F29" s="15"/>
      <c r="G29" s="15"/>
      <c r="H29" s="16"/>
    </row>
    <row r="30" spans="1:8" ht="41.25" customHeight="1">
      <c r="A30" s="34" t="s">
        <v>35</v>
      </c>
      <c r="B30" s="14" t="s">
        <v>2</v>
      </c>
      <c r="C30" s="19">
        <f>C31+C32</f>
        <v>-7527467.54038558</v>
      </c>
      <c r="D30" s="15"/>
      <c r="E30" s="15"/>
      <c r="F30" s="15"/>
      <c r="G30" s="15"/>
      <c r="H30" s="16">
        <f>H31+H32</f>
        <v>-7527467.54038558</v>
      </c>
    </row>
    <row r="31" spans="1:8" ht="23.25" customHeight="1">
      <c r="A31" s="36" t="s">
        <v>39</v>
      </c>
      <c r="B31" s="17" t="s">
        <v>2</v>
      </c>
      <c r="C31" s="15">
        <v>0</v>
      </c>
      <c r="D31" s="15"/>
      <c r="E31" s="15"/>
      <c r="F31" s="15"/>
      <c r="G31" s="15"/>
      <c r="H31" s="16">
        <v>0</v>
      </c>
    </row>
    <row r="32" spans="1:8" ht="22.5" customHeight="1">
      <c r="A32" s="36" t="s">
        <v>40</v>
      </c>
      <c r="B32" s="17" t="s">
        <v>2</v>
      </c>
      <c r="C32" s="15">
        <v>-7527467.54038558</v>
      </c>
      <c r="D32" s="15"/>
      <c r="E32" s="15"/>
      <c r="F32" s="15"/>
      <c r="G32" s="15"/>
      <c r="H32" s="16">
        <f>C32</f>
        <v>-7527467.54038558</v>
      </c>
    </row>
    <row r="33" spans="1:8" ht="77.25" customHeight="1">
      <c r="A33" s="34" t="s">
        <v>34</v>
      </c>
      <c r="B33" s="14" t="s">
        <v>2</v>
      </c>
      <c r="C33" s="19">
        <f>D33+E33+F33+G33+H33</f>
        <v>2287505.02884875</v>
      </c>
      <c r="D33" s="15">
        <v>-920731.1153969354</v>
      </c>
      <c r="E33" s="15">
        <v>3524485.242325952</v>
      </c>
      <c r="F33" s="15">
        <v>-287311.52500383515</v>
      </c>
      <c r="G33" s="15">
        <v>-6613.332076430906</v>
      </c>
      <c r="H33" s="16">
        <v>-22324.241000000595</v>
      </c>
    </row>
    <row r="34" spans="1:8" ht="18.75" hidden="1">
      <c r="A34" s="34" t="s">
        <v>14</v>
      </c>
      <c r="B34" s="14" t="s">
        <v>2</v>
      </c>
      <c r="C34" s="19">
        <f>D34+E34+F34+G34+H34</f>
        <v>0</v>
      </c>
      <c r="D34" s="15"/>
      <c r="E34" s="15"/>
      <c r="F34" s="15"/>
      <c r="G34" s="15"/>
      <c r="H34" s="16"/>
    </row>
    <row r="35" spans="1:8" ht="18.75">
      <c r="A35" s="37" t="s">
        <v>41</v>
      </c>
      <c r="B35" s="14" t="s">
        <v>2</v>
      </c>
      <c r="C35" s="19">
        <f>D35+E35+F35+G35+H35</f>
        <v>-160351.46999999997</v>
      </c>
      <c r="D35" s="15">
        <v>-146675.21936094703</v>
      </c>
      <c r="E35" s="15">
        <v>-13339.020802451389</v>
      </c>
      <c r="F35" s="15">
        <v>-164.66300615311312</v>
      </c>
      <c r="G35" s="15">
        <v>-6.586520246124525</v>
      </c>
      <c r="H35" s="16">
        <v>-165.98031020233802</v>
      </c>
    </row>
    <row r="36" spans="1:8" ht="18.75">
      <c r="A36" s="38"/>
      <c r="B36" s="14"/>
      <c r="C36" s="19"/>
      <c r="D36" s="15"/>
      <c r="E36" s="15"/>
      <c r="F36" s="15"/>
      <c r="G36" s="15"/>
      <c r="H36" s="16"/>
    </row>
    <row r="37" spans="1:8" ht="18.75">
      <c r="A37" s="38" t="s">
        <v>42</v>
      </c>
      <c r="B37" s="14" t="s">
        <v>2</v>
      </c>
      <c r="C37" s="19">
        <f>D37+E37+F37+G37+H37</f>
        <v>-1306000</v>
      </c>
      <c r="D37" s="15">
        <v>-1194582.648731606</v>
      </c>
      <c r="E37" s="15">
        <v>-108523.39409259152</v>
      </c>
      <c r="F37" s="15">
        <v>-1329.0766288870468</v>
      </c>
      <c r="G37" s="15">
        <v>-53.591799551897054</v>
      </c>
      <c r="H37" s="16">
        <v>-1511.288747363497</v>
      </c>
    </row>
    <row r="38" spans="1:8" ht="18.75">
      <c r="A38" s="38" t="s">
        <v>43</v>
      </c>
      <c r="B38" s="14" t="s">
        <v>2</v>
      </c>
      <c r="C38" s="19">
        <f>D38+E38+F38+G38+H38</f>
        <v>-47383080.230000004</v>
      </c>
      <c r="D38" s="15">
        <v>-18942845.23</v>
      </c>
      <c r="E38" s="15">
        <v>-28440235</v>
      </c>
      <c r="F38" s="15">
        <v>0</v>
      </c>
      <c r="G38" s="15">
        <v>0</v>
      </c>
      <c r="H38" s="16">
        <v>0</v>
      </c>
    </row>
    <row r="39" spans="1:8" ht="18" customHeight="1">
      <c r="A39" s="34"/>
      <c r="B39" s="14"/>
      <c r="C39" s="19"/>
      <c r="D39" s="15"/>
      <c r="E39" s="15"/>
      <c r="F39" s="15"/>
      <c r="G39" s="15"/>
      <c r="H39" s="16"/>
    </row>
    <row r="40" spans="1:8" ht="36" customHeight="1">
      <c r="A40" s="34" t="s">
        <v>31</v>
      </c>
      <c r="B40" s="14"/>
      <c r="C40" s="19"/>
      <c r="D40" s="15"/>
      <c r="E40" s="15"/>
      <c r="F40" s="15"/>
      <c r="G40" s="15"/>
      <c r="H40" s="16"/>
    </row>
    <row r="41" spans="1:8" ht="18.75">
      <c r="A41" s="34" t="s">
        <v>17</v>
      </c>
      <c r="B41" s="14" t="s">
        <v>18</v>
      </c>
      <c r="C41" s="14">
        <v>0.75</v>
      </c>
      <c r="D41" s="17">
        <v>0.75</v>
      </c>
      <c r="E41" s="17">
        <v>0.75</v>
      </c>
      <c r="F41" s="17">
        <v>0.75</v>
      </c>
      <c r="G41" s="17">
        <v>0.75</v>
      </c>
      <c r="H41" s="18">
        <v>0.75</v>
      </c>
    </row>
    <row r="42" spans="1:8" ht="18.75">
      <c r="A42" s="34" t="s">
        <v>19</v>
      </c>
      <c r="B42" s="14" t="s">
        <v>20</v>
      </c>
      <c r="C42" s="14">
        <v>0.25</v>
      </c>
      <c r="D42" s="17">
        <v>0.25</v>
      </c>
      <c r="E42" s="17">
        <v>0.25</v>
      </c>
      <c r="F42" s="17">
        <v>0.25</v>
      </c>
      <c r="G42" s="17">
        <v>0.25</v>
      </c>
      <c r="H42" s="18">
        <v>0.25</v>
      </c>
    </row>
    <row r="43" spans="1:8" ht="13.5" customHeight="1">
      <c r="A43" s="34"/>
      <c r="B43" s="14"/>
      <c r="C43" s="14"/>
      <c r="D43" s="17"/>
      <c r="E43" s="17"/>
      <c r="F43" s="17"/>
      <c r="G43" s="17"/>
      <c r="H43" s="18"/>
    </row>
    <row r="44" spans="1:8" ht="18.75">
      <c r="A44" s="34" t="s">
        <v>30</v>
      </c>
      <c r="B44" s="14" t="s">
        <v>2</v>
      </c>
      <c r="C44" s="19">
        <f aca="true" t="shared" si="0" ref="C44:H44">C45+C46+C47+C48+C49+C50</f>
        <v>105798238.10019599</v>
      </c>
      <c r="D44" s="19">
        <f t="shared" si="0"/>
        <v>54444668.27513099</v>
      </c>
      <c r="E44" s="19">
        <f t="shared" si="0"/>
        <v>43279044.18183549</v>
      </c>
      <c r="F44" s="19">
        <f t="shared" si="0"/>
        <v>6818050.795239571</v>
      </c>
      <c r="G44" s="19">
        <f t="shared" si="0"/>
        <v>72455.8879899637</v>
      </c>
      <c r="H44" s="20">
        <f t="shared" si="0"/>
        <v>1184018.9600000011</v>
      </c>
    </row>
    <row r="45" spans="1:8" ht="18.75">
      <c r="A45" s="34" t="s">
        <v>29</v>
      </c>
      <c r="B45" s="14" t="s">
        <v>2</v>
      </c>
      <c r="C45" s="19">
        <f>D45+E45+F45+G45+H45</f>
        <v>60737267.61914653</v>
      </c>
      <c r="D45" s="15">
        <f>D9*D41</f>
        <v>31877322.827107273</v>
      </c>
      <c r="E45" s="15">
        <f>E9*E41</f>
        <v>14965565.82158133</v>
      </c>
      <c r="F45" s="15">
        <f>F9*F41</f>
        <v>6208642.0988473315</v>
      </c>
      <c r="G45" s="15">
        <f>G9*G41</f>
        <v>52210.691257336264</v>
      </c>
      <c r="H45" s="16">
        <f>H9*H41</f>
        <v>7633526.180353272</v>
      </c>
    </row>
    <row r="46" spans="1:8" ht="18.75">
      <c r="A46" s="34" t="s">
        <v>28</v>
      </c>
      <c r="B46" s="14" t="s">
        <v>2</v>
      </c>
      <c r="C46" s="19">
        <f>D46+E46+F46+G46+H46</f>
        <v>98667808.0125863</v>
      </c>
      <c r="D46" s="15">
        <f>D11*D42</f>
        <v>43330790.81238797</v>
      </c>
      <c r="E46" s="15">
        <f>E11*E42</f>
        <v>53310991.9962569</v>
      </c>
      <c r="F46" s="15">
        <f>F11*F42</f>
        <v>897722.8777190922</v>
      </c>
      <c r="G46" s="15">
        <f>G11*G42</f>
        <v>26898.905382403835</v>
      </c>
      <c r="H46" s="16">
        <f>H11*H42</f>
        <v>1101403.4208399132</v>
      </c>
    </row>
    <row r="47" spans="1:8" ht="18.75">
      <c r="A47" s="34" t="s">
        <v>32</v>
      </c>
      <c r="B47" s="14" t="s">
        <v>2</v>
      </c>
      <c r="C47" s="19">
        <f aca="true" t="shared" si="1" ref="C47:H47">C20</f>
        <v>482556.68</v>
      </c>
      <c r="D47" s="15">
        <f t="shared" si="1"/>
        <v>441388.8491252144</v>
      </c>
      <c r="E47" s="15">
        <f t="shared" si="1"/>
        <v>40098.536566349605</v>
      </c>
      <c r="F47" s="15">
        <f t="shared" si="1"/>
        <v>491.0833120224543</v>
      </c>
      <c r="G47" s="15">
        <f t="shared" si="1"/>
        <v>19.801746452518323</v>
      </c>
      <c r="H47" s="16">
        <f t="shared" si="1"/>
        <v>558.4092499610167</v>
      </c>
    </row>
    <row r="48" spans="1:8" ht="24" customHeight="1">
      <c r="A48" s="34" t="s">
        <v>33</v>
      </c>
      <c r="B48" s="14" t="s">
        <v>2</v>
      </c>
      <c r="C48" s="19">
        <f aca="true" t="shared" si="2" ref="C48:H48">C26</f>
        <v>-5400313.98153683</v>
      </c>
      <c r="D48" s="15">
        <f t="shared" si="2"/>
        <v>-1067406.3347578824</v>
      </c>
      <c r="E48" s="15">
        <f t="shared" si="2"/>
        <v>3511146.2215235005</v>
      </c>
      <c r="F48" s="15">
        <f t="shared" si="2"/>
        <v>-287476.1880099883</v>
      </c>
      <c r="G48" s="15">
        <f t="shared" si="2"/>
        <v>-6619.918596677031</v>
      </c>
      <c r="H48" s="16">
        <f t="shared" si="2"/>
        <v>-7549957.761695783</v>
      </c>
    </row>
    <row r="49" spans="1:8" ht="24" customHeight="1">
      <c r="A49" s="38" t="s">
        <v>42</v>
      </c>
      <c r="B49" s="14" t="s">
        <v>2</v>
      </c>
      <c r="C49" s="19">
        <f>D49+E49+F49+G49+H49</f>
        <v>-1306000</v>
      </c>
      <c r="D49" s="15">
        <v>-1194582.648731606</v>
      </c>
      <c r="E49" s="15">
        <v>-108523.39409259152</v>
      </c>
      <c r="F49" s="15">
        <v>-1329.0766288870468</v>
      </c>
      <c r="G49" s="15">
        <v>-53.591799551897054</v>
      </c>
      <c r="H49" s="16">
        <v>-1511.288747363497</v>
      </c>
    </row>
    <row r="50" spans="1:8" ht="24" customHeight="1" thickBot="1">
      <c r="A50" s="39" t="s">
        <v>43</v>
      </c>
      <c r="B50" s="22" t="s">
        <v>2</v>
      </c>
      <c r="C50" s="26">
        <f>D50+E50+F50+G50+H50</f>
        <v>-47383080.230000004</v>
      </c>
      <c r="D50" s="23">
        <v>-18942845.23</v>
      </c>
      <c r="E50" s="23">
        <v>-28440235</v>
      </c>
      <c r="F50" s="23">
        <v>0</v>
      </c>
      <c r="G50" s="23">
        <v>0</v>
      </c>
      <c r="H50" s="27">
        <v>0</v>
      </c>
    </row>
    <row r="51" spans="1:8" ht="12.75" customHeight="1" hidden="1">
      <c r="A51" s="28"/>
      <c r="B51" s="29"/>
      <c r="C51" s="30"/>
      <c r="D51" s="31"/>
      <c r="E51" s="31"/>
      <c r="F51" s="31"/>
      <c r="G51" s="31"/>
      <c r="H51" s="32"/>
    </row>
    <row r="52" spans="1:8" ht="19.5" hidden="1" thickBot="1">
      <c r="A52" s="21" t="s">
        <v>15</v>
      </c>
      <c r="B52" s="22" t="s">
        <v>2</v>
      </c>
      <c r="C52" s="26">
        <f>D52+E52+F52+G52+H52</f>
        <v>105798238.10019602</v>
      </c>
      <c r="D52" s="23">
        <f>D44-D31</f>
        <v>54444668.27513099</v>
      </c>
      <c r="E52" s="23">
        <f>E44-E31</f>
        <v>43279044.18183549</v>
      </c>
      <c r="F52" s="23">
        <f>F44-F31</f>
        <v>6818050.795239571</v>
      </c>
      <c r="G52" s="23">
        <f>G44-G31</f>
        <v>72455.8879899637</v>
      </c>
      <c r="H52" s="27">
        <f>H44-H31</f>
        <v>1184018.9600000011</v>
      </c>
    </row>
    <row r="53" spans="1:8" ht="15">
      <c r="A53" s="1"/>
      <c r="B53" s="2"/>
      <c r="C53" s="1"/>
      <c r="D53" s="1"/>
      <c r="E53" s="1"/>
      <c r="F53" s="1"/>
      <c r="G53" s="1"/>
      <c r="H53" s="1"/>
    </row>
    <row r="54" spans="1:8" ht="15">
      <c r="A54" s="1"/>
      <c r="B54" s="2"/>
      <c r="C54" s="1"/>
      <c r="D54" s="1"/>
      <c r="E54" s="1"/>
      <c r="F54" s="1"/>
      <c r="G54" s="1"/>
      <c r="H54" s="1"/>
    </row>
    <row r="55" spans="1:8" ht="15">
      <c r="A55" s="1"/>
      <c r="B55" s="2"/>
      <c r="C55" s="25"/>
      <c r="D55" s="1"/>
      <c r="E55" s="1"/>
      <c r="F55" s="1"/>
      <c r="G55" s="1"/>
      <c r="H55" s="1"/>
    </row>
    <row r="56" ht="12.75">
      <c r="C56" s="24"/>
    </row>
  </sheetData>
  <mergeCells count="6">
    <mergeCell ref="A3:H3"/>
    <mergeCell ref="F1:H1"/>
    <mergeCell ref="D5:H5"/>
    <mergeCell ref="C5:C6"/>
    <mergeCell ref="B5:B6"/>
    <mergeCell ref="A5:A6"/>
  </mergeCells>
  <printOptions/>
  <pageMargins left="0.75" right="0.75" top="0.78" bottom="0.7" header="0.5" footer="0.5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nefimova</cp:lastModifiedBy>
  <cp:lastPrinted>2018-12-24T13:18:02Z</cp:lastPrinted>
  <dcterms:created xsi:type="dcterms:W3CDTF">1996-10-08T23:32:33Z</dcterms:created>
  <dcterms:modified xsi:type="dcterms:W3CDTF">2018-12-28T11:11:01Z</dcterms:modified>
  <cp:category/>
  <cp:version/>
  <cp:contentType/>
  <cp:contentStatus/>
</cp:coreProperties>
</file>